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Two\"/>
    </mc:Choice>
  </mc:AlternateContent>
  <xr:revisionPtr revIDLastSave="0" documentId="13_ncr:1_{2B50EBA5-2674-4163-A500-7C5ED5EE90DB}" xr6:coauthVersionLast="47" xr6:coauthVersionMax="47" xr10:uidLastSave="{00000000-0000-0000-0000-000000000000}"/>
  <bookViews>
    <workbookView xWindow="2685" yWindow="255" windowWidth="24780" windowHeight="14850" activeTab="3" xr2:uid="{00000000-000D-0000-FFFF-FFFF00000000}"/>
  </bookViews>
  <sheets>
    <sheet name="Registration Data" sheetId="1" r:id="rId1"/>
    <sheet name="Sortable Data" sheetId="7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Data'!$A$1:$X$288</definedName>
    <definedName name="_xlnm._FilterDatabase" localSheetId="5" hidden="1">'Results Data'!$A$1:$S$1</definedName>
    <definedName name="_xlnm._FilterDatabase" localSheetId="1" hidden="1">'Sortable Data'!$A$1:$X$1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1" l="1"/>
  <c r="Q3" i="1" s="1"/>
  <c r="P4" i="1"/>
  <c r="Q4" i="1" s="1"/>
  <c r="P5" i="1"/>
  <c r="Q5" i="1" s="1"/>
  <c r="P6" i="1"/>
  <c r="Q6" i="1" s="1"/>
  <c r="P7" i="1"/>
  <c r="Q7" i="1" s="1"/>
  <c r="P8" i="1"/>
  <c r="Q8" i="1" s="1"/>
  <c r="P9" i="1"/>
  <c r="Q9" i="1" s="1"/>
  <c r="P10" i="1"/>
  <c r="Q10" i="1" s="1"/>
  <c r="P11" i="1"/>
  <c r="Q11" i="1" s="1"/>
  <c r="P12" i="1"/>
  <c r="Q12" i="1" s="1"/>
  <c r="P13" i="1"/>
  <c r="Q13" i="1" s="1"/>
  <c r="P14" i="1"/>
  <c r="Q14" i="1" s="1"/>
  <c r="P15" i="1"/>
  <c r="Q15" i="1" s="1"/>
  <c r="P16" i="1"/>
  <c r="Q16" i="1" s="1"/>
  <c r="P17" i="1"/>
  <c r="Q17" i="1" s="1"/>
  <c r="P18" i="1"/>
  <c r="Q18" i="1" s="1"/>
  <c r="P19" i="1"/>
  <c r="Q19" i="1" s="1"/>
  <c r="P20" i="1"/>
  <c r="Q20" i="1" s="1"/>
  <c r="P21" i="1"/>
  <c r="Q21" i="1" s="1"/>
  <c r="P22" i="1"/>
  <c r="Q22" i="1" s="1"/>
  <c r="P23" i="1"/>
  <c r="Q23" i="1" s="1"/>
  <c r="P24" i="1"/>
  <c r="Q24" i="1" s="1"/>
  <c r="P25" i="1"/>
  <c r="Q25" i="1" s="1"/>
  <c r="P26" i="1"/>
  <c r="Q26" i="1" s="1"/>
  <c r="P27" i="1"/>
  <c r="Q27" i="1" s="1"/>
  <c r="P28" i="1"/>
  <c r="Q28" i="1" s="1"/>
  <c r="P29" i="1"/>
  <c r="Q29" i="1" s="1"/>
  <c r="P30" i="1"/>
  <c r="Q30" i="1" s="1"/>
  <c r="P31" i="1"/>
  <c r="Q31" i="1" s="1"/>
  <c r="P32" i="1"/>
  <c r="Q32" i="1" s="1"/>
  <c r="P33" i="1"/>
  <c r="Q33" i="1" s="1"/>
  <c r="P34" i="1"/>
  <c r="Q34" i="1" s="1"/>
  <c r="P35" i="1"/>
  <c r="Q35" i="1" s="1"/>
  <c r="P36" i="1"/>
  <c r="Q36" i="1" s="1"/>
  <c r="P37" i="1"/>
  <c r="Q37" i="1" s="1"/>
  <c r="P38" i="1"/>
  <c r="Q38" i="1" s="1"/>
  <c r="P39" i="1"/>
  <c r="Q39" i="1" s="1"/>
  <c r="P40" i="1"/>
  <c r="Q40" i="1" s="1"/>
  <c r="P41" i="1"/>
  <c r="Q41" i="1" s="1"/>
  <c r="P42" i="1"/>
  <c r="Q42" i="1" s="1"/>
  <c r="P43" i="1"/>
  <c r="Q43" i="1" s="1"/>
  <c r="P44" i="1"/>
  <c r="Q44" i="1" s="1"/>
  <c r="P45" i="1"/>
  <c r="Q45" i="1" s="1"/>
  <c r="P46" i="1"/>
  <c r="Q46" i="1" s="1"/>
  <c r="P47" i="1"/>
  <c r="Q47" i="1" s="1"/>
  <c r="P48" i="1"/>
  <c r="Q48" i="1" s="1"/>
  <c r="P49" i="1"/>
  <c r="Q49" i="1" s="1"/>
  <c r="P50" i="1"/>
  <c r="Q50" i="1" s="1"/>
  <c r="P51" i="1"/>
  <c r="Q51" i="1" s="1"/>
  <c r="P52" i="1"/>
  <c r="Q52" i="1" s="1"/>
  <c r="P53" i="1"/>
  <c r="Q53" i="1" s="1"/>
  <c r="P54" i="1"/>
  <c r="Q54" i="1" s="1"/>
  <c r="P55" i="1"/>
  <c r="Q55" i="1" s="1"/>
  <c r="P56" i="1"/>
  <c r="Q56" i="1" s="1"/>
  <c r="P57" i="1"/>
  <c r="Q57" i="1" s="1"/>
  <c r="P58" i="1"/>
  <c r="Q58" i="1" s="1"/>
  <c r="P59" i="1"/>
  <c r="Q59" i="1" s="1"/>
  <c r="P60" i="1"/>
  <c r="Q60" i="1" s="1"/>
  <c r="P61" i="1"/>
  <c r="Q61" i="1" s="1"/>
  <c r="P62" i="1"/>
  <c r="Q62" i="1" s="1"/>
  <c r="P63" i="1"/>
  <c r="Q63" i="1" s="1"/>
  <c r="P64" i="1"/>
  <c r="Q64" i="1" s="1"/>
  <c r="P65" i="1"/>
  <c r="Q65" i="1" s="1"/>
  <c r="P66" i="1"/>
  <c r="Q66" i="1" s="1"/>
  <c r="P67" i="1"/>
  <c r="Q67" i="1" s="1"/>
  <c r="P68" i="1"/>
  <c r="Q68" i="1" s="1"/>
  <c r="P69" i="1"/>
  <c r="Q69" i="1" s="1"/>
  <c r="P70" i="1"/>
  <c r="Q70" i="1" s="1"/>
  <c r="P71" i="1"/>
  <c r="Q71" i="1" s="1"/>
  <c r="P72" i="1"/>
  <c r="Q72" i="1" s="1"/>
  <c r="P73" i="1"/>
  <c r="Q73" i="1" s="1"/>
  <c r="P74" i="1"/>
  <c r="Q74" i="1" s="1"/>
  <c r="P75" i="1"/>
  <c r="Q75" i="1" s="1"/>
  <c r="P76" i="1"/>
  <c r="Q76" i="1" s="1"/>
  <c r="P77" i="1"/>
  <c r="Q77" i="1" s="1"/>
  <c r="P78" i="1"/>
  <c r="Q78" i="1" s="1"/>
  <c r="P79" i="1"/>
  <c r="Q79" i="1" s="1"/>
  <c r="P80" i="1"/>
  <c r="Q80" i="1" s="1"/>
  <c r="P81" i="1"/>
  <c r="Q81" i="1" s="1"/>
  <c r="P82" i="1"/>
  <c r="Q82" i="1" s="1"/>
  <c r="P83" i="1"/>
  <c r="Q83" i="1" s="1"/>
  <c r="P84" i="1"/>
  <c r="Q84" i="1" s="1"/>
  <c r="P85" i="1"/>
  <c r="Q85" i="1" s="1"/>
  <c r="P86" i="1"/>
  <c r="Q86" i="1" s="1"/>
  <c r="P87" i="1"/>
  <c r="Q87" i="1" s="1"/>
  <c r="P88" i="1"/>
  <c r="Q88" i="1" s="1"/>
  <c r="P89" i="1"/>
  <c r="Q89" i="1" s="1"/>
  <c r="P90" i="1"/>
  <c r="Q90" i="1" s="1"/>
  <c r="P91" i="1"/>
  <c r="Q91" i="1" s="1"/>
  <c r="P92" i="1"/>
  <c r="Q92" i="1" s="1"/>
  <c r="P93" i="1"/>
  <c r="Q93" i="1" s="1"/>
  <c r="P94" i="1"/>
  <c r="Q94" i="1" s="1"/>
  <c r="P95" i="1"/>
  <c r="Q95" i="1" s="1"/>
  <c r="P96" i="1"/>
  <c r="Q96" i="1" s="1"/>
  <c r="P97" i="1"/>
  <c r="Q97" i="1" s="1"/>
  <c r="P98" i="1"/>
  <c r="Q98" i="1" s="1"/>
  <c r="P99" i="1"/>
  <c r="Q99" i="1" s="1"/>
  <c r="P100" i="1"/>
  <c r="Q100" i="1" s="1"/>
  <c r="P101" i="1"/>
  <c r="Q101" i="1" s="1"/>
  <c r="P102" i="1"/>
  <c r="Q102" i="1" s="1"/>
  <c r="P103" i="1"/>
  <c r="Q103" i="1" s="1"/>
  <c r="P104" i="1"/>
  <c r="Q104" i="1" s="1"/>
  <c r="P105" i="1"/>
  <c r="Q105" i="1" s="1"/>
  <c r="P106" i="1"/>
  <c r="Q106" i="1" s="1"/>
  <c r="P107" i="1"/>
  <c r="Q107" i="1" s="1"/>
  <c r="P108" i="1"/>
  <c r="Q108" i="1" s="1"/>
  <c r="P109" i="1"/>
  <c r="Q109" i="1" s="1"/>
  <c r="P110" i="1"/>
  <c r="Q110" i="1" s="1"/>
  <c r="P111" i="1"/>
  <c r="Q111" i="1" s="1"/>
  <c r="P112" i="1"/>
  <c r="Q112" i="1" s="1"/>
  <c r="P113" i="1"/>
  <c r="Q113" i="1" s="1"/>
  <c r="P114" i="1"/>
  <c r="Q114" i="1" s="1"/>
  <c r="P115" i="1"/>
  <c r="Q115" i="1" s="1"/>
  <c r="P116" i="1"/>
  <c r="Q116" i="1" s="1"/>
  <c r="P117" i="1"/>
  <c r="Q117" i="1" s="1"/>
  <c r="P118" i="1"/>
  <c r="Q118" i="1" s="1"/>
  <c r="P119" i="1"/>
  <c r="Q119" i="1" s="1"/>
  <c r="P120" i="1"/>
  <c r="Q120" i="1" s="1"/>
  <c r="P121" i="1"/>
  <c r="Q121" i="1" s="1"/>
  <c r="P122" i="1"/>
  <c r="Q122" i="1" s="1"/>
  <c r="P123" i="1"/>
  <c r="Q123" i="1" s="1"/>
  <c r="P124" i="1"/>
  <c r="Q124" i="1" s="1"/>
  <c r="P125" i="1"/>
  <c r="Q125" i="1" s="1"/>
  <c r="P126" i="1"/>
  <c r="Q126" i="1" s="1"/>
  <c r="P127" i="1"/>
  <c r="Q127" i="1" s="1"/>
  <c r="P128" i="1"/>
  <c r="Q128" i="1" s="1"/>
  <c r="P129" i="1"/>
  <c r="Q129" i="1" s="1"/>
  <c r="P130" i="1"/>
  <c r="Q130" i="1" s="1"/>
  <c r="P131" i="1"/>
  <c r="Q131" i="1" s="1"/>
  <c r="P132" i="1"/>
  <c r="Q132" i="1" s="1"/>
  <c r="P133" i="1"/>
  <c r="Q133" i="1" s="1"/>
  <c r="P134" i="1"/>
  <c r="Q134" i="1" s="1"/>
  <c r="P135" i="1"/>
  <c r="Q135" i="1" s="1"/>
  <c r="P136" i="1"/>
  <c r="Q136" i="1" s="1"/>
  <c r="P137" i="1"/>
  <c r="Q137" i="1" s="1"/>
  <c r="P138" i="1"/>
  <c r="Q138" i="1" s="1"/>
  <c r="P139" i="1"/>
  <c r="Q139" i="1" s="1"/>
  <c r="P140" i="1"/>
  <c r="Q140" i="1" s="1"/>
  <c r="P141" i="1"/>
  <c r="Q141" i="1" s="1"/>
  <c r="P142" i="1"/>
  <c r="Q142" i="1" s="1"/>
  <c r="P143" i="1"/>
  <c r="Q143" i="1" s="1"/>
  <c r="P144" i="1"/>
  <c r="Q144" i="1" s="1"/>
  <c r="P145" i="1"/>
  <c r="Q145" i="1" s="1"/>
  <c r="P146" i="1"/>
  <c r="Q146" i="1" s="1"/>
  <c r="P147" i="1"/>
  <c r="Q147" i="1" s="1"/>
  <c r="P148" i="1"/>
  <c r="Q148" i="1" s="1"/>
  <c r="P149" i="1"/>
  <c r="Q149" i="1" s="1"/>
  <c r="P150" i="1"/>
  <c r="Q150" i="1" s="1"/>
  <c r="P151" i="1"/>
  <c r="Q151" i="1" s="1"/>
  <c r="P152" i="1"/>
  <c r="Q152" i="1" s="1"/>
  <c r="P153" i="1"/>
  <c r="Q153" i="1" s="1"/>
  <c r="P154" i="1"/>
  <c r="Q154" i="1" s="1"/>
  <c r="P155" i="1"/>
  <c r="Q155" i="1" s="1"/>
  <c r="P156" i="1"/>
  <c r="Q156" i="1" s="1"/>
  <c r="P157" i="1"/>
  <c r="Q157" i="1" s="1"/>
  <c r="P158" i="1"/>
  <c r="Q158" i="1" s="1"/>
  <c r="P159" i="1"/>
  <c r="Q159" i="1" s="1"/>
  <c r="P160" i="1"/>
  <c r="Q160" i="1" s="1"/>
  <c r="P161" i="1"/>
  <c r="Q161" i="1" s="1"/>
  <c r="P162" i="1"/>
  <c r="Q162" i="1" s="1"/>
  <c r="P163" i="1"/>
  <c r="Q163" i="1" s="1"/>
  <c r="P164" i="1"/>
  <c r="Q164" i="1" s="1"/>
  <c r="P165" i="1"/>
  <c r="Q165" i="1" s="1"/>
  <c r="P166" i="1"/>
  <c r="Q166" i="1" s="1"/>
  <c r="P167" i="1"/>
  <c r="Q167" i="1" s="1"/>
  <c r="P168" i="1"/>
  <c r="Q168" i="1" s="1"/>
  <c r="P169" i="1"/>
  <c r="Q169" i="1" s="1"/>
  <c r="P170" i="1"/>
  <c r="Q170" i="1" s="1"/>
  <c r="P171" i="1"/>
  <c r="Q171" i="1" s="1"/>
  <c r="P172" i="1"/>
  <c r="Q172" i="1" s="1"/>
  <c r="P173" i="1"/>
  <c r="Q173" i="1" s="1"/>
  <c r="P174" i="1"/>
  <c r="Q174" i="1" s="1"/>
  <c r="P175" i="1"/>
  <c r="Q175" i="1" s="1"/>
  <c r="P176" i="1"/>
  <c r="Q176" i="1" s="1"/>
  <c r="P177" i="1"/>
  <c r="Q177" i="1" s="1"/>
  <c r="P178" i="1"/>
  <c r="Q178" i="1" s="1"/>
  <c r="P179" i="1"/>
  <c r="Q179" i="1" s="1"/>
  <c r="P180" i="1"/>
  <c r="Q180" i="1" s="1"/>
  <c r="P181" i="1"/>
  <c r="Q181" i="1" s="1"/>
  <c r="P182" i="1"/>
  <c r="Q182" i="1" s="1"/>
  <c r="P183" i="1"/>
  <c r="Q183" i="1" s="1"/>
  <c r="P184" i="1"/>
  <c r="Q184" i="1" s="1"/>
  <c r="P185" i="1"/>
  <c r="Q185" i="1" s="1"/>
  <c r="P186" i="1"/>
  <c r="Q186" i="1" s="1"/>
  <c r="P187" i="1"/>
  <c r="Q187" i="1" s="1"/>
  <c r="P188" i="1"/>
  <c r="Q188" i="1" s="1"/>
  <c r="P189" i="1"/>
  <c r="Q189" i="1" s="1"/>
  <c r="P190" i="1"/>
  <c r="Q190" i="1" s="1"/>
  <c r="P191" i="1"/>
  <c r="Q191" i="1" s="1"/>
  <c r="P192" i="1"/>
  <c r="Q192" i="1" s="1"/>
  <c r="P193" i="1"/>
  <c r="Q193" i="1" s="1"/>
  <c r="P194" i="1"/>
  <c r="Q194" i="1" s="1"/>
  <c r="P195" i="1"/>
  <c r="Q195" i="1" s="1"/>
  <c r="P196" i="1"/>
  <c r="Q196" i="1" s="1"/>
  <c r="P197" i="1"/>
  <c r="Q197" i="1" s="1"/>
  <c r="P198" i="1"/>
  <c r="Q198" i="1" s="1"/>
  <c r="P199" i="1"/>
  <c r="Q199" i="1" s="1"/>
  <c r="P200" i="1"/>
  <c r="Q200" i="1" s="1"/>
  <c r="P201" i="1"/>
  <c r="Q201" i="1" s="1"/>
  <c r="P202" i="1"/>
  <c r="Q202" i="1" s="1"/>
  <c r="P203" i="1"/>
  <c r="Q203" i="1" s="1"/>
  <c r="P204" i="1"/>
  <c r="Q204" i="1" s="1"/>
  <c r="P205" i="1"/>
  <c r="Q205" i="1" s="1"/>
  <c r="P206" i="1"/>
  <c r="Q206" i="1" s="1"/>
  <c r="P207" i="1"/>
  <c r="Q207" i="1" s="1"/>
  <c r="P208" i="1"/>
  <c r="Q208" i="1" s="1"/>
  <c r="P209" i="1"/>
  <c r="Q209" i="1" s="1"/>
  <c r="P210" i="1"/>
  <c r="Q210" i="1" s="1"/>
  <c r="P211" i="1"/>
  <c r="Q211" i="1" s="1"/>
  <c r="P212" i="1"/>
  <c r="Q212" i="1" s="1"/>
  <c r="P213" i="1"/>
  <c r="Q213" i="1" s="1"/>
  <c r="P214" i="1"/>
  <c r="Q214" i="1" s="1"/>
  <c r="P215" i="1"/>
  <c r="Q215" i="1" s="1"/>
  <c r="P216" i="1"/>
  <c r="Q216" i="1" s="1"/>
  <c r="P217" i="1"/>
  <c r="Q217" i="1" s="1"/>
  <c r="P218" i="1"/>
  <c r="Q218" i="1" s="1"/>
  <c r="P219" i="1"/>
  <c r="Q219" i="1" s="1"/>
  <c r="P220" i="1"/>
  <c r="Q220" i="1" s="1"/>
  <c r="P221" i="1"/>
  <c r="Q221" i="1" s="1"/>
  <c r="P222" i="1"/>
  <c r="Q222" i="1" s="1"/>
  <c r="P223" i="1"/>
  <c r="Q223" i="1" s="1"/>
  <c r="P224" i="1"/>
  <c r="Q224" i="1" s="1"/>
  <c r="P225" i="1"/>
  <c r="Q225" i="1" s="1"/>
  <c r="P226" i="1"/>
  <c r="Q226" i="1" s="1"/>
  <c r="P227" i="1"/>
  <c r="Q227" i="1" s="1"/>
  <c r="P228" i="1"/>
  <c r="Q228" i="1" s="1"/>
  <c r="P229" i="1"/>
  <c r="Q229" i="1" s="1"/>
  <c r="P230" i="1"/>
  <c r="Q230" i="1" s="1"/>
  <c r="P231" i="1"/>
  <c r="Q231" i="1" s="1"/>
  <c r="P232" i="1"/>
  <c r="Q232" i="1" s="1"/>
  <c r="P233" i="1"/>
  <c r="Q233" i="1" s="1"/>
  <c r="P234" i="1"/>
  <c r="Q234" i="1" s="1"/>
  <c r="P235" i="1"/>
  <c r="Q235" i="1" s="1"/>
  <c r="P236" i="1"/>
  <c r="Q236" i="1" s="1"/>
  <c r="P237" i="1"/>
  <c r="Q237" i="1" s="1"/>
  <c r="P238" i="1"/>
  <c r="Q238" i="1" s="1"/>
  <c r="P239" i="1"/>
  <c r="Q239" i="1" s="1"/>
  <c r="P240" i="1"/>
  <c r="Q240" i="1" s="1"/>
  <c r="P241" i="1"/>
  <c r="Q241" i="1" s="1"/>
  <c r="P242" i="1"/>
  <c r="Q242" i="1" s="1"/>
  <c r="P243" i="1"/>
  <c r="Q243" i="1" s="1"/>
  <c r="P244" i="1"/>
  <c r="Q244" i="1" s="1"/>
  <c r="P245" i="1"/>
  <c r="Q245" i="1" s="1"/>
  <c r="P246" i="1"/>
  <c r="Q246" i="1" s="1"/>
  <c r="P247" i="1"/>
  <c r="Q247" i="1" s="1"/>
  <c r="P248" i="1"/>
  <c r="Q248" i="1" s="1"/>
  <c r="P249" i="1"/>
  <c r="Q249" i="1" s="1"/>
  <c r="P250" i="1"/>
  <c r="Q250" i="1" s="1"/>
  <c r="P251" i="1"/>
  <c r="Q251" i="1" s="1"/>
  <c r="P252" i="1"/>
  <c r="Q252" i="1" s="1"/>
  <c r="P253" i="1"/>
  <c r="Q253" i="1" s="1"/>
  <c r="P254" i="1"/>
  <c r="Q254" i="1" s="1"/>
  <c r="P255" i="1"/>
  <c r="Q255" i="1" s="1"/>
  <c r="P256" i="1"/>
  <c r="Q256" i="1" s="1"/>
  <c r="P257" i="1"/>
  <c r="Q257" i="1" s="1"/>
  <c r="P258" i="1"/>
  <c r="Q258" i="1" s="1"/>
  <c r="P259" i="1"/>
  <c r="Q259" i="1" s="1"/>
  <c r="P260" i="1"/>
  <c r="Q260" i="1" s="1"/>
  <c r="P261" i="1"/>
  <c r="Q261" i="1" s="1"/>
  <c r="P262" i="1"/>
  <c r="Q262" i="1" s="1"/>
  <c r="P263" i="1"/>
  <c r="Q263" i="1" s="1"/>
  <c r="P264" i="1"/>
  <c r="Q264" i="1" s="1"/>
  <c r="P265" i="1"/>
  <c r="Q265" i="1" s="1"/>
  <c r="P266" i="1"/>
  <c r="Q266" i="1" s="1"/>
  <c r="P267" i="1"/>
  <c r="Q267" i="1" s="1"/>
  <c r="P268" i="1"/>
  <c r="Q268" i="1" s="1"/>
  <c r="P269" i="1"/>
  <c r="Q269" i="1" s="1"/>
  <c r="P270" i="1"/>
  <c r="Q270" i="1" s="1"/>
  <c r="P271" i="1"/>
  <c r="Q271" i="1" s="1"/>
  <c r="P272" i="1"/>
  <c r="Q272" i="1" s="1"/>
  <c r="P273" i="1"/>
  <c r="Q273" i="1" s="1"/>
  <c r="P274" i="1"/>
  <c r="Q274" i="1" s="1"/>
  <c r="P275" i="1"/>
  <c r="Q275" i="1" s="1"/>
  <c r="P276" i="1"/>
  <c r="Q276" i="1" s="1"/>
  <c r="P277" i="1"/>
  <c r="Q277" i="1" s="1"/>
  <c r="P278" i="1"/>
  <c r="Q278" i="1" s="1"/>
  <c r="P279" i="1"/>
  <c r="Q279" i="1" s="1"/>
  <c r="P280" i="1"/>
  <c r="Q280" i="1" s="1"/>
  <c r="P281" i="1"/>
  <c r="Q281" i="1" s="1"/>
  <c r="P282" i="1"/>
  <c r="Q282" i="1" s="1"/>
  <c r="P283" i="1"/>
  <c r="Q283" i="1" s="1"/>
  <c r="P284" i="1"/>
  <c r="Q284" i="1" s="1"/>
  <c r="P285" i="1"/>
  <c r="Q285" i="1" s="1"/>
  <c r="P286" i="1"/>
  <c r="Q286" i="1" s="1"/>
  <c r="P287" i="1"/>
  <c r="Q287" i="1" s="1"/>
  <c r="P288" i="1"/>
  <c r="Q288" i="1" s="1"/>
  <c r="P2" i="1"/>
  <c r="Q2" i="1" s="1"/>
  <c r="F52" i="1"/>
  <c r="O52" i="1"/>
  <c r="F129" i="1"/>
  <c r="O129" i="1"/>
  <c r="G129" i="1" s="1"/>
  <c r="F244" i="1"/>
  <c r="O244" i="1"/>
  <c r="F166" i="1"/>
  <c r="O166" i="1"/>
  <c r="F5" i="1"/>
  <c r="O5" i="1"/>
  <c r="F116" i="1"/>
  <c r="O116" i="1"/>
  <c r="F239" i="1"/>
  <c r="O239" i="1"/>
  <c r="F115" i="1"/>
  <c r="O115" i="1"/>
  <c r="G115" i="1" s="1"/>
  <c r="F125" i="1"/>
  <c r="O125" i="1"/>
  <c r="F78" i="1"/>
  <c r="O78" i="1"/>
  <c r="F57" i="1"/>
  <c r="O57" i="1"/>
  <c r="F145" i="1"/>
  <c r="O145" i="1"/>
  <c r="F100" i="1"/>
  <c r="O100" i="1"/>
  <c r="F121" i="1"/>
  <c r="O121" i="1"/>
  <c r="G121" i="1" s="1"/>
  <c r="F10" i="1"/>
  <c r="O10" i="1"/>
  <c r="F59" i="1"/>
  <c r="O59" i="1"/>
  <c r="F187" i="1"/>
  <c r="O187" i="1"/>
  <c r="F111" i="1"/>
  <c r="O111" i="1"/>
  <c r="F181" i="1"/>
  <c r="O181" i="1"/>
  <c r="F279" i="1"/>
  <c r="O279" i="1"/>
  <c r="G279" i="1" s="1"/>
  <c r="F54" i="1"/>
  <c r="O54" i="1"/>
  <c r="F258" i="1"/>
  <c r="O258" i="1"/>
  <c r="F250" i="1"/>
  <c r="O250" i="1"/>
  <c r="F156" i="1"/>
  <c r="O156" i="1"/>
  <c r="F8" i="1"/>
  <c r="O8" i="1"/>
  <c r="F287" i="1"/>
  <c r="O287" i="1"/>
  <c r="G287" i="1" s="1"/>
  <c r="F50" i="1"/>
  <c r="O50" i="1"/>
  <c r="F117" i="1"/>
  <c r="O117" i="1"/>
  <c r="F212" i="1"/>
  <c r="O212" i="1"/>
  <c r="F189" i="1"/>
  <c r="O189" i="1"/>
  <c r="F45" i="1"/>
  <c r="O45" i="1"/>
  <c r="F194" i="1"/>
  <c r="O194" i="1"/>
  <c r="G194" i="1" s="1"/>
  <c r="F265" i="1"/>
  <c r="O265" i="1"/>
  <c r="F66" i="1"/>
  <c r="O66" i="1"/>
  <c r="F138" i="1"/>
  <c r="O138" i="1"/>
  <c r="F48" i="1"/>
  <c r="O48" i="1"/>
  <c r="F203" i="1"/>
  <c r="O203" i="1"/>
  <c r="F274" i="1"/>
  <c r="O274" i="1"/>
  <c r="G274" i="1" s="1"/>
  <c r="F13" i="1"/>
  <c r="O13" i="1"/>
  <c r="F174" i="1"/>
  <c r="O174" i="1"/>
  <c r="F228" i="1"/>
  <c r="O228" i="1"/>
  <c r="F224" i="1"/>
  <c r="O224" i="1"/>
  <c r="F261" i="1"/>
  <c r="O261" i="1"/>
  <c r="F29" i="1"/>
  <c r="O29" i="1"/>
  <c r="G29" i="1" s="1"/>
  <c r="F31" i="1"/>
  <c r="O31" i="1"/>
  <c r="F39" i="1"/>
  <c r="O39" i="1"/>
  <c r="F242" i="1"/>
  <c r="O242" i="1"/>
  <c r="F128" i="1"/>
  <c r="O128" i="1"/>
  <c r="F35" i="1"/>
  <c r="O35" i="1"/>
  <c r="F150" i="1"/>
  <c r="O150" i="1"/>
  <c r="G150" i="1" s="1"/>
  <c r="F27" i="1"/>
  <c r="O27" i="1"/>
  <c r="F137" i="1"/>
  <c r="O137" i="1"/>
  <c r="F14" i="1"/>
  <c r="O14" i="1"/>
  <c r="F4" i="1"/>
  <c r="O4" i="1"/>
  <c r="F254" i="1"/>
  <c r="O254" i="1"/>
  <c r="F146" i="1"/>
  <c r="O146" i="1"/>
  <c r="G146" i="1" s="1"/>
  <c r="F97" i="1"/>
  <c r="O97" i="1"/>
  <c r="F222" i="1"/>
  <c r="O222" i="1"/>
  <c r="F92" i="1"/>
  <c r="O92" i="1"/>
  <c r="F204" i="1"/>
  <c r="O204" i="1"/>
  <c r="F240" i="1"/>
  <c r="O240" i="1"/>
  <c r="F135" i="1"/>
  <c r="O135" i="1"/>
  <c r="G135" i="1" s="1"/>
  <c r="F178" i="1"/>
  <c r="O178" i="1"/>
  <c r="F119" i="1"/>
  <c r="O119" i="1"/>
  <c r="F278" i="1"/>
  <c r="O278" i="1"/>
  <c r="F95" i="1"/>
  <c r="O95" i="1"/>
  <c r="F143" i="1"/>
  <c r="O143" i="1"/>
  <c r="F33" i="1"/>
  <c r="O33" i="1"/>
  <c r="G33" i="1" s="1"/>
  <c r="F233" i="1"/>
  <c r="O233" i="1"/>
  <c r="F276" i="1"/>
  <c r="O276" i="1"/>
  <c r="F210" i="1"/>
  <c r="O210" i="1"/>
  <c r="F230" i="1"/>
  <c r="O230" i="1"/>
  <c r="F215" i="1"/>
  <c r="O215" i="1"/>
  <c r="F84" i="1"/>
  <c r="O84" i="1"/>
  <c r="G84" i="1" s="1"/>
  <c r="F96" i="1"/>
  <c r="O96" i="1"/>
  <c r="F175" i="1"/>
  <c r="O175" i="1"/>
  <c r="F32" i="1"/>
  <c r="O32" i="1"/>
  <c r="F21" i="1"/>
  <c r="O21" i="1"/>
  <c r="F44" i="1"/>
  <c r="O44" i="1"/>
  <c r="F183" i="1"/>
  <c r="O183" i="1"/>
  <c r="G183" i="1" s="1"/>
  <c r="F90" i="1"/>
  <c r="O90" i="1"/>
  <c r="F120" i="1"/>
  <c r="O120" i="1"/>
  <c r="F196" i="1"/>
  <c r="O196" i="1"/>
  <c r="F199" i="1"/>
  <c r="O199" i="1"/>
  <c r="F12" i="1"/>
  <c r="O12" i="1"/>
  <c r="F130" i="1"/>
  <c r="O130" i="1"/>
  <c r="G130" i="1" s="1"/>
  <c r="F161" i="1"/>
  <c r="O161" i="1"/>
  <c r="F65" i="1"/>
  <c r="O65" i="1"/>
  <c r="F26" i="1"/>
  <c r="O26" i="1"/>
  <c r="F46" i="1"/>
  <c r="O46" i="1"/>
  <c r="F182" i="1"/>
  <c r="O182" i="1"/>
  <c r="G182" i="1" s="1"/>
  <c r="F43" i="1"/>
  <c r="O43" i="1"/>
  <c r="G43" i="1" s="1"/>
  <c r="F221" i="1"/>
  <c r="O221" i="1"/>
  <c r="F83" i="1"/>
  <c r="O83" i="1"/>
  <c r="F283" i="1"/>
  <c r="O283" i="1"/>
  <c r="F76" i="1"/>
  <c r="O76" i="1"/>
  <c r="F56" i="1"/>
  <c r="O56" i="1"/>
  <c r="F266" i="1"/>
  <c r="O266" i="1"/>
  <c r="G266" i="1" s="1"/>
  <c r="F49" i="1"/>
  <c r="O49" i="1"/>
  <c r="F162" i="1"/>
  <c r="O162" i="1"/>
  <c r="G162" i="1" s="1"/>
  <c r="F142" i="1"/>
  <c r="O142" i="1"/>
  <c r="F241" i="1"/>
  <c r="O241" i="1"/>
  <c r="F160" i="1"/>
  <c r="O160" i="1"/>
  <c r="F170" i="1"/>
  <c r="O170" i="1"/>
  <c r="G170" i="1" s="1"/>
  <c r="F103" i="1"/>
  <c r="O103" i="1"/>
  <c r="F184" i="1"/>
  <c r="O184" i="1"/>
  <c r="G184" i="1" s="1"/>
  <c r="F268" i="1"/>
  <c r="O268" i="1"/>
  <c r="F70" i="1"/>
  <c r="O70" i="1"/>
  <c r="F102" i="1"/>
  <c r="O102" i="1"/>
  <c r="G102" i="1" s="1"/>
  <c r="F124" i="1"/>
  <c r="O124" i="1"/>
  <c r="G124" i="1" s="1"/>
  <c r="F62" i="1"/>
  <c r="O62" i="1"/>
  <c r="F220" i="1"/>
  <c r="O220" i="1"/>
  <c r="G220" i="1" s="1"/>
  <c r="F193" i="1"/>
  <c r="O193" i="1"/>
  <c r="F180" i="1"/>
  <c r="O180" i="1"/>
  <c r="F91" i="1"/>
  <c r="O91" i="1"/>
  <c r="F152" i="1"/>
  <c r="O152" i="1"/>
  <c r="G152" i="1" s="1"/>
  <c r="F232" i="1"/>
  <c r="O232" i="1"/>
  <c r="F81" i="1"/>
  <c r="O81" i="1"/>
  <c r="G81" i="1" s="1"/>
  <c r="F89" i="1"/>
  <c r="O89" i="1"/>
  <c r="F245" i="1"/>
  <c r="O245" i="1"/>
  <c r="F280" i="1"/>
  <c r="O280" i="1"/>
  <c r="F227" i="1"/>
  <c r="O227" i="1"/>
  <c r="G227" i="1" s="1"/>
  <c r="F259" i="1"/>
  <c r="O259" i="1"/>
  <c r="F85" i="1"/>
  <c r="O85" i="1"/>
  <c r="G85" i="1" s="1"/>
  <c r="F37" i="1"/>
  <c r="O37" i="1"/>
  <c r="F28" i="1"/>
  <c r="O28" i="1"/>
  <c r="F149" i="1"/>
  <c r="O149" i="1"/>
  <c r="F74" i="1"/>
  <c r="O74" i="1"/>
  <c r="G74" i="1" s="1"/>
  <c r="F133" i="1"/>
  <c r="O133" i="1"/>
  <c r="F269" i="1"/>
  <c r="O269" i="1"/>
  <c r="G269" i="1" s="1"/>
  <c r="F275" i="1"/>
  <c r="O275" i="1"/>
  <c r="F225" i="1"/>
  <c r="O225" i="1"/>
  <c r="F36" i="1"/>
  <c r="O36" i="1"/>
  <c r="F198" i="1"/>
  <c r="O198" i="1"/>
  <c r="G198" i="1" s="1"/>
  <c r="F153" i="1"/>
  <c r="O153" i="1"/>
  <c r="F158" i="1"/>
  <c r="O158" i="1"/>
  <c r="G158" i="1" s="1"/>
  <c r="F15" i="1"/>
  <c r="O15" i="1"/>
  <c r="F60" i="1"/>
  <c r="O60" i="1"/>
  <c r="F235" i="1"/>
  <c r="O235" i="1"/>
  <c r="F223" i="1"/>
  <c r="O223" i="1"/>
  <c r="G223" i="1" s="1"/>
  <c r="F257" i="1"/>
  <c r="O257" i="1"/>
  <c r="F82" i="1"/>
  <c r="O82" i="1"/>
  <c r="G82" i="1" s="1"/>
  <c r="F141" i="1"/>
  <c r="O141" i="1"/>
  <c r="F214" i="1"/>
  <c r="O214" i="1"/>
  <c r="F88" i="1"/>
  <c r="O88" i="1"/>
  <c r="F140" i="1"/>
  <c r="O140" i="1"/>
  <c r="G140" i="1" s="1"/>
  <c r="F229" i="1"/>
  <c r="O229" i="1"/>
  <c r="F99" i="1"/>
  <c r="O99" i="1"/>
  <c r="G99" i="1" s="1"/>
  <c r="F260" i="1"/>
  <c r="O260" i="1"/>
  <c r="F206" i="1"/>
  <c r="O206" i="1"/>
  <c r="F73" i="1"/>
  <c r="O73" i="1"/>
  <c r="F79" i="1"/>
  <c r="O79" i="1"/>
  <c r="G79" i="1" s="1"/>
  <c r="F63" i="1"/>
  <c r="O63" i="1"/>
  <c r="F219" i="1"/>
  <c r="O219" i="1"/>
  <c r="G219" i="1" s="1"/>
  <c r="F168" i="1"/>
  <c r="O168" i="1"/>
  <c r="F47" i="1"/>
  <c r="O47" i="1"/>
  <c r="F94" i="1"/>
  <c r="O94" i="1"/>
  <c r="F6" i="1"/>
  <c r="O6" i="1"/>
  <c r="G6" i="1" s="1"/>
  <c r="F234" i="1"/>
  <c r="O234" i="1"/>
  <c r="F177" i="1"/>
  <c r="O177" i="1"/>
  <c r="G177" i="1" s="1"/>
  <c r="F216" i="1"/>
  <c r="O216" i="1"/>
  <c r="F136" i="1"/>
  <c r="O136" i="1"/>
  <c r="F253" i="1"/>
  <c r="O253" i="1"/>
  <c r="F277" i="1"/>
  <c r="O277" i="1"/>
  <c r="G277" i="1" s="1"/>
  <c r="F93" i="1"/>
  <c r="O93" i="1"/>
  <c r="F172" i="1"/>
  <c r="O172" i="1"/>
  <c r="G172" i="1" s="1"/>
  <c r="F7" i="1"/>
  <c r="O7" i="1"/>
  <c r="F190" i="1"/>
  <c r="O190" i="1"/>
  <c r="F123" i="1"/>
  <c r="O123" i="1"/>
  <c r="F51" i="1"/>
  <c r="O51" i="1"/>
  <c r="G51" i="1" s="1"/>
  <c r="F201" i="1"/>
  <c r="O201" i="1"/>
  <c r="F127" i="1"/>
  <c r="O127" i="1"/>
  <c r="G127" i="1" s="1"/>
  <c r="F211" i="1"/>
  <c r="O211" i="1"/>
  <c r="G211" i="1" s="1"/>
  <c r="F285" i="1"/>
  <c r="O285" i="1"/>
  <c r="F24" i="1"/>
  <c r="O24" i="1"/>
  <c r="G24" i="1" s="1"/>
  <c r="F237" i="1"/>
  <c r="O237" i="1"/>
  <c r="G237" i="1" s="1"/>
  <c r="F41" i="1"/>
  <c r="O41" i="1"/>
  <c r="F114" i="1"/>
  <c r="O114" i="1"/>
  <c r="G114" i="1" s="1"/>
  <c r="F132" i="1"/>
  <c r="O132" i="1"/>
  <c r="F154" i="1"/>
  <c r="O154" i="1"/>
  <c r="F167" i="1"/>
  <c r="O167" i="1"/>
  <c r="F9" i="1"/>
  <c r="O9" i="1"/>
  <c r="G9" i="1" s="1"/>
  <c r="F75" i="1"/>
  <c r="O75" i="1"/>
  <c r="F179" i="1"/>
  <c r="O179" i="1"/>
  <c r="G179" i="1" s="1"/>
  <c r="F251" i="1"/>
  <c r="O251" i="1"/>
  <c r="F197" i="1"/>
  <c r="O197" i="1"/>
  <c r="F16" i="1"/>
  <c r="O16" i="1"/>
  <c r="F72" i="1"/>
  <c r="O72" i="1"/>
  <c r="G72" i="1" s="1"/>
  <c r="F42" i="1"/>
  <c r="O42" i="1"/>
  <c r="F108" i="1"/>
  <c r="O108" i="1"/>
  <c r="G108" i="1" s="1"/>
  <c r="F58" i="1"/>
  <c r="O58" i="1"/>
  <c r="F270" i="1"/>
  <c r="O270" i="1"/>
  <c r="F208" i="1"/>
  <c r="O208" i="1"/>
  <c r="F131" i="1"/>
  <c r="O131" i="1"/>
  <c r="G131" i="1" s="1"/>
  <c r="F101" i="1"/>
  <c r="O101" i="1"/>
  <c r="F165" i="1"/>
  <c r="O165" i="1"/>
  <c r="G165" i="1" s="1"/>
  <c r="F23" i="1"/>
  <c r="O23" i="1"/>
  <c r="F207" i="1"/>
  <c r="O207" i="1"/>
  <c r="F98" i="1"/>
  <c r="O98" i="1"/>
  <c r="F205" i="1"/>
  <c r="O205" i="1"/>
  <c r="G205" i="1" s="1"/>
  <c r="F155" i="1"/>
  <c r="O155" i="1"/>
  <c r="F3" i="1"/>
  <c r="O3" i="1"/>
  <c r="G3" i="1" s="1"/>
  <c r="F246" i="1"/>
  <c r="O246" i="1"/>
  <c r="F159" i="1"/>
  <c r="O159" i="1"/>
  <c r="F64" i="1"/>
  <c r="O64" i="1"/>
  <c r="F17" i="1"/>
  <c r="O17" i="1"/>
  <c r="G17" i="1" s="1"/>
  <c r="F126" i="1"/>
  <c r="O126" i="1"/>
  <c r="F188" i="1"/>
  <c r="O188" i="1"/>
  <c r="G188" i="1" s="1"/>
  <c r="F256" i="1"/>
  <c r="O256" i="1"/>
  <c r="F67" i="1"/>
  <c r="O67" i="1"/>
  <c r="F105" i="1"/>
  <c r="O105" i="1"/>
  <c r="F255" i="1"/>
  <c r="O255" i="1"/>
  <c r="G255" i="1" s="1"/>
  <c r="F195" i="1"/>
  <c r="O195" i="1"/>
  <c r="F272" i="1"/>
  <c r="O272" i="1"/>
  <c r="G272" i="1" s="1"/>
  <c r="F185" i="1"/>
  <c r="O185" i="1"/>
  <c r="F19" i="1"/>
  <c r="O19" i="1"/>
  <c r="F248" i="1"/>
  <c r="O248" i="1"/>
  <c r="F61" i="1"/>
  <c r="O61" i="1"/>
  <c r="G61" i="1" s="1"/>
  <c r="F173" i="1"/>
  <c r="O173" i="1"/>
  <c r="F38" i="1"/>
  <c r="O38" i="1"/>
  <c r="G38" i="1" s="1"/>
  <c r="F34" i="1"/>
  <c r="O34" i="1"/>
  <c r="F106" i="1"/>
  <c r="O106" i="1"/>
  <c r="F134" i="1"/>
  <c r="O134" i="1"/>
  <c r="F18" i="1"/>
  <c r="O18" i="1"/>
  <c r="G18" i="1" s="1"/>
  <c r="F231" i="1"/>
  <c r="O231" i="1"/>
  <c r="F282" i="1"/>
  <c r="O282" i="1"/>
  <c r="G282" i="1" s="1"/>
  <c r="F87" i="1"/>
  <c r="O87" i="1"/>
  <c r="F247" i="1"/>
  <c r="O247" i="1"/>
  <c r="F273" i="1"/>
  <c r="O273" i="1"/>
  <c r="F11" i="1"/>
  <c r="O11" i="1"/>
  <c r="G11" i="1" s="1"/>
  <c r="F236" i="1"/>
  <c r="O236" i="1"/>
  <c r="F164" i="1"/>
  <c r="O164" i="1"/>
  <c r="G164" i="1" s="1"/>
  <c r="F80" i="1"/>
  <c r="O80" i="1"/>
  <c r="F213" i="1"/>
  <c r="O213" i="1"/>
  <c r="F281" i="1"/>
  <c r="O281" i="1"/>
  <c r="F147" i="1"/>
  <c r="O147" i="1"/>
  <c r="G147" i="1" s="1"/>
  <c r="F249" i="1"/>
  <c r="O249" i="1"/>
  <c r="F22" i="1"/>
  <c r="O22" i="1"/>
  <c r="G22" i="1" s="1"/>
  <c r="F226" i="1"/>
  <c r="O226" i="1"/>
  <c r="F171" i="1"/>
  <c r="O171" i="1"/>
  <c r="F169" i="1"/>
  <c r="O169" i="1"/>
  <c r="F252" i="1"/>
  <c r="O252" i="1"/>
  <c r="G252" i="1" s="1"/>
  <c r="F2" i="1"/>
  <c r="O2" i="1"/>
  <c r="F186" i="1"/>
  <c r="O186" i="1"/>
  <c r="F217" i="1"/>
  <c r="O217" i="1"/>
  <c r="F55" i="1"/>
  <c r="O55" i="1"/>
  <c r="G55" i="1" s="1"/>
  <c r="F139" i="1"/>
  <c r="O139" i="1"/>
  <c r="F267" i="1"/>
  <c r="O267" i="1"/>
  <c r="G267" i="1" s="1"/>
  <c r="F209" i="1"/>
  <c r="O209" i="1"/>
  <c r="F157" i="1"/>
  <c r="O157" i="1"/>
  <c r="G157" i="1" s="1"/>
  <c r="F144" i="1"/>
  <c r="O144" i="1"/>
  <c r="F202" i="1"/>
  <c r="O202" i="1"/>
  <c r="F192" i="1"/>
  <c r="O192" i="1"/>
  <c r="F284" i="1"/>
  <c r="O284" i="1"/>
  <c r="G284" i="1" s="1"/>
  <c r="F243" i="1"/>
  <c r="O243" i="1"/>
  <c r="F107" i="1"/>
  <c r="O107" i="1"/>
  <c r="G107" i="1" s="1"/>
  <c r="F191" i="1"/>
  <c r="O191" i="1"/>
  <c r="F53" i="1"/>
  <c r="O53" i="1"/>
  <c r="F262" i="1"/>
  <c r="O262" i="1"/>
  <c r="F286" i="1"/>
  <c r="O286" i="1"/>
  <c r="G286" i="1" s="1"/>
  <c r="F86" i="1"/>
  <c r="O86" i="1"/>
  <c r="F148" i="1"/>
  <c r="O148" i="1"/>
  <c r="G148" i="1" s="1"/>
  <c r="F25" i="1"/>
  <c r="O25" i="1"/>
  <c r="F71" i="1"/>
  <c r="O71" i="1"/>
  <c r="F200" i="1"/>
  <c r="O200" i="1"/>
  <c r="F151" i="1"/>
  <c r="O151" i="1"/>
  <c r="F109" i="1"/>
  <c r="O109" i="1"/>
  <c r="F176" i="1"/>
  <c r="O176" i="1"/>
  <c r="G176" i="1" s="1"/>
  <c r="F163" i="1"/>
  <c r="O163" i="1"/>
  <c r="F122" i="1"/>
  <c r="O122" i="1"/>
  <c r="F113" i="1"/>
  <c r="O113" i="1"/>
  <c r="F69" i="1"/>
  <c r="O69" i="1"/>
  <c r="F110" i="1"/>
  <c r="O110" i="1"/>
  <c r="F68" i="1"/>
  <c r="O68" i="1"/>
  <c r="F238" i="1"/>
  <c r="O238" i="1"/>
  <c r="F77" i="1"/>
  <c r="O77" i="1"/>
  <c r="G77" i="1" s="1"/>
  <c r="F40" i="1"/>
  <c r="O40" i="1"/>
  <c r="F30" i="1"/>
  <c r="O30" i="1"/>
  <c r="G30" i="1" s="1"/>
  <c r="F118" i="1"/>
  <c r="O118" i="1"/>
  <c r="F264" i="1"/>
  <c r="O264" i="1"/>
  <c r="G264" i="1" s="1"/>
  <c r="F112" i="1"/>
  <c r="O112" i="1"/>
  <c r="F218" i="1"/>
  <c r="O218" i="1"/>
  <c r="F271" i="1"/>
  <c r="O271" i="1"/>
  <c r="F20" i="1"/>
  <c r="O20" i="1"/>
  <c r="G20" i="1" s="1"/>
  <c r="F263" i="1"/>
  <c r="O263" i="1"/>
  <c r="F104" i="1"/>
  <c r="O104" i="1"/>
  <c r="G104" i="1" s="1"/>
  <c r="F288" i="1"/>
  <c r="O288" i="1"/>
  <c r="S52" i="1"/>
  <c r="S129" i="1"/>
  <c r="S244" i="1"/>
  <c r="S166" i="1"/>
  <c r="S5" i="1"/>
  <c r="S116" i="1"/>
  <c r="S239" i="1"/>
  <c r="S115" i="1"/>
  <c r="S125" i="1"/>
  <c r="S78" i="1"/>
  <c r="S57" i="1"/>
  <c r="S145" i="1"/>
  <c r="S100" i="1"/>
  <c r="S121" i="1"/>
  <c r="S10" i="1"/>
  <c r="S59" i="1"/>
  <c r="S187" i="1"/>
  <c r="S111" i="1"/>
  <c r="S181" i="1"/>
  <c r="S279" i="1"/>
  <c r="S54" i="1"/>
  <c r="S258" i="1"/>
  <c r="S250" i="1"/>
  <c r="S156" i="1"/>
  <c r="S8" i="1"/>
  <c r="S287" i="1"/>
  <c r="S50" i="1"/>
  <c r="S117" i="1"/>
  <c r="S212" i="1"/>
  <c r="S189" i="1"/>
  <c r="S45" i="1"/>
  <c r="S194" i="1"/>
  <c r="S265" i="1"/>
  <c r="S66" i="1"/>
  <c r="S138" i="1"/>
  <c r="S48" i="1"/>
  <c r="S203" i="1"/>
  <c r="S274" i="1"/>
  <c r="S13" i="1"/>
  <c r="S174" i="1"/>
  <c r="S228" i="1"/>
  <c r="S224" i="1"/>
  <c r="S261" i="1"/>
  <c r="S29" i="1"/>
  <c r="S31" i="1"/>
  <c r="S39" i="1"/>
  <c r="S242" i="1"/>
  <c r="S128" i="1"/>
  <c r="S35" i="1"/>
  <c r="S150" i="1"/>
  <c r="S27" i="1"/>
  <c r="S137" i="1"/>
  <c r="S14" i="1"/>
  <c r="S4" i="1"/>
  <c r="S254" i="1"/>
  <c r="S146" i="1"/>
  <c r="S97" i="1"/>
  <c r="S222" i="1"/>
  <c r="S92" i="1"/>
  <c r="S204" i="1"/>
  <c r="S240" i="1"/>
  <c r="S135" i="1"/>
  <c r="S178" i="1"/>
  <c r="S119" i="1"/>
  <c r="S278" i="1"/>
  <c r="S95" i="1"/>
  <c r="S143" i="1"/>
  <c r="S33" i="1"/>
  <c r="S233" i="1"/>
  <c r="S276" i="1"/>
  <c r="S210" i="1"/>
  <c r="S230" i="1"/>
  <c r="S215" i="1"/>
  <c r="S84" i="1"/>
  <c r="S96" i="1"/>
  <c r="S175" i="1"/>
  <c r="S32" i="1"/>
  <c r="S21" i="1"/>
  <c r="S44" i="1"/>
  <c r="S183" i="1"/>
  <c r="S90" i="1"/>
  <c r="S120" i="1"/>
  <c r="S196" i="1"/>
  <c r="S199" i="1"/>
  <c r="S12" i="1"/>
  <c r="S130" i="1"/>
  <c r="S161" i="1"/>
  <c r="S65" i="1"/>
  <c r="S26" i="1"/>
  <c r="S46" i="1"/>
  <c r="S182" i="1"/>
  <c r="S43" i="1"/>
  <c r="S221" i="1"/>
  <c r="S83" i="1"/>
  <c r="S283" i="1"/>
  <c r="S76" i="1"/>
  <c r="S56" i="1"/>
  <c r="S266" i="1"/>
  <c r="S49" i="1"/>
  <c r="S162" i="1"/>
  <c r="S142" i="1"/>
  <c r="S241" i="1"/>
  <c r="S160" i="1"/>
  <c r="S170" i="1"/>
  <c r="S103" i="1"/>
  <c r="S184" i="1"/>
  <c r="S268" i="1"/>
  <c r="S70" i="1"/>
  <c r="S102" i="1"/>
  <c r="S124" i="1"/>
  <c r="S62" i="1"/>
  <c r="S220" i="1"/>
  <c r="S193" i="1"/>
  <c r="S180" i="1"/>
  <c r="S91" i="1"/>
  <c r="S152" i="1"/>
  <c r="S232" i="1"/>
  <c r="S81" i="1"/>
  <c r="S89" i="1"/>
  <c r="S245" i="1"/>
  <c r="S280" i="1"/>
  <c r="S227" i="1"/>
  <c r="S259" i="1"/>
  <c r="S85" i="1"/>
  <c r="S37" i="1"/>
  <c r="S28" i="1"/>
  <c r="S149" i="1"/>
  <c r="S74" i="1"/>
  <c r="S133" i="1"/>
  <c r="S269" i="1"/>
  <c r="S275" i="1"/>
  <c r="S225" i="1"/>
  <c r="S36" i="1"/>
  <c r="S198" i="1"/>
  <c r="S153" i="1"/>
  <c r="S158" i="1"/>
  <c r="S15" i="1"/>
  <c r="S60" i="1"/>
  <c r="S235" i="1"/>
  <c r="S223" i="1"/>
  <c r="S257" i="1"/>
  <c r="S82" i="1"/>
  <c r="S141" i="1"/>
  <c r="S214" i="1"/>
  <c r="S88" i="1"/>
  <c r="S140" i="1"/>
  <c r="S229" i="1"/>
  <c r="S99" i="1"/>
  <c r="S260" i="1"/>
  <c r="S206" i="1"/>
  <c r="S73" i="1"/>
  <c r="S79" i="1"/>
  <c r="S63" i="1"/>
  <c r="S219" i="1"/>
  <c r="S168" i="1"/>
  <c r="S47" i="1"/>
  <c r="S94" i="1"/>
  <c r="S6" i="1"/>
  <c r="S234" i="1"/>
  <c r="S177" i="1"/>
  <c r="S216" i="1"/>
  <c r="S136" i="1"/>
  <c r="S253" i="1"/>
  <c r="S277" i="1"/>
  <c r="S93" i="1"/>
  <c r="S172" i="1"/>
  <c r="S7" i="1"/>
  <c r="S190" i="1"/>
  <c r="S123" i="1"/>
  <c r="S51" i="1"/>
  <c r="S201" i="1"/>
  <c r="S127" i="1"/>
  <c r="S211" i="1"/>
  <c r="S285" i="1"/>
  <c r="S24" i="1"/>
  <c r="S237" i="1"/>
  <c r="S41" i="1"/>
  <c r="S114" i="1"/>
  <c r="S132" i="1"/>
  <c r="S154" i="1"/>
  <c r="S167" i="1"/>
  <c r="S9" i="1"/>
  <c r="S75" i="1"/>
  <c r="S179" i="1"/>
  <c r="S251" i="1"/>
  <c r="S197" i="1"/>
  <c r="S16" i="1"/>
  <c r="S72" i="1"/>
  <c r="S42" i="1"/>
  <c r="S108" i="1"/>
  <c r="S58" i="1"/>
  <c r="S270" i="1"/>
  <c r="S208" i="1"/>
  <c r="S131" i="1"/>
  <c r="S101" i="1"/>
  <c r="S165" i="1"/>
  <c r="S23" i="1"/>
  <c r="S207" i="1"/>
  <c r="S98" i="1"/>
  <c r="S205" i="1"/>
  <c r="S155" i="1"/>
  <c r="S3" i="1"/>
  <c r="S246" i="1"/>
  <c r="S159" i="1"/>
  <c r="S64" i="1"/>
  <c r="S17" i="1"/>
  <c r="S126" i="1"/>
  <c r="S188" i="1"/>
  <c r="S256" i="1"/>
  <c r="S67" i="1"/>
  <c r="S105" i="1"/>
  <c r="S255" i="1"/>
  <c r="S195" i="1"/>
  <c r="S272" i="1"/>
  <c r="S185" i="1"/>
  <c r="S19" i="1"/>
  <c r="S248" i="1"/>
  <c r="S61" i="1"/>
  <c r="S173" i="1"/>
  <c r="S38" i="1"/>
  <c r="S34" i="1"/>
  <c r="S106" i="1"/>
  <c r="S134" i="1"/>
  <c r="S18" i="1"/>
  <c r="S231" i="1"/>
  <c r="S282" i="1"/>
  <c r="S87" i="1"/>
  <c r="S247" i="1"/>
  <c r="S273" i="1"/>
  <c r="S11" i="1"/>
  <c r="S236" i="1"/>
  <c r="S164" i="1"/>
  <c r="S80" i="1"/>
  <c r="S213" i="1"/>
  <c r="S281" i="1"/>
  <c r="S147" i="1"/>
  <c r="S249" i="1"/>
  <c r="S22" i="1"/>
  <c r="S226" i="1"/>
  <c r="S171" i="1"/>
  <c r="S169" i="1"/>
  <c r="S252" i="1"/>
  <c r="S2" i="1"/>
  <c r="S186" i="1"/>
  <c r="S217" i="1"/>
  <c r="S55" i="1"/>
  <c r="S139" i="1"/>
  <c r="S267" i="1"/>
  <c r="S209" i="1"/>
  <c r="S157" i="1"/>
  <c r="S144" i="1"/>
  <c r="S202" i="1"/>
  <c r="S192" i="1"/>
  <c r="S284" i="1"/>
  <c r="S243" i="1"/>
  <c r="S107" i="1"/>
  <c r="S191" i="1"/>
  <c r="S53" i="1"/>
  <c r="S262" i="1"/>
  <c r="S286" i="1"/>
  <c r="S86" i="1"/>
  <c r="S148" i="1"/>
  <c r="S25" i="1"/>
  <c r="S71" i="1"/>
  <c r="S200" i="1"/>
  <c r="S151" i="1"/>
  <c r="S109" i="1"/>
  <c r="S176" i="1"/>
  <c r="S163" i="1"/>
  <c r="S122" i="1"/>
  <c r="S113" i="1"/>
  <c r="S69" i="1"/>
  <c r="S110" i="1"/>
  <c r="S68" i="1"/>
  <c r="S238" i="1"/>
  <c r="S77" i="1"/>
  <c r="S40" i="1"/>
  <c r="S30" i="1"/>
  <c r="S118" i="1"/>
  <c r="S264" i="1"/>
  <c r="S112" i="1"/>
  <c r="S218" i="1"/>
  <c r="G218" i="1" l="1"/>
  <c r="G122" i="1"/>
  <c r="G71" i="1"/>
  <c r="G53" i="1"/>
  <c r="G202" i="1"/>
  <c r="G83" i="1"/>
  <c r="G65" i="1"/>
  <c r="G120" i="1"/>
  <c r="G175" i="1"/>
  <c r="G276" i="1"/>
  <c r="G119" i="1"/>
  <c r="G222" i="1"/>
  <c r="G137" i="1"/>
  <c r="G39" i="1"/>
  <c r="G174" i="1"/>
  <c r="G66" i="1"/>
  <c r="G117" i="1"/>
  <c r="G258" i="1"/>
  <c r="G59" i="1"/>
  <c r="G78" i="1"/>
  <c r="G166" i="1"/>
  <c r="G263" i="1"/>
  <c r="G118" i="1"/>
  <c r="G110" i="1"/>
  <c r="G109" i="1"/>
  <c r="G86" i="1"/>
  <c r="G243" i="1"/>
  <c r="G209" i="1"/>
  <c r="G2" i="1"/>
  <c r="G249" i="1"/>
  <c r="G236" i="1"/>
  <c r="G231" i="1"/>
  <c r="G173" i="1"/>
  <c r="G195" i="1"/>
  <c r="G126" i="1"/>
  <c r="G155" i="1"/>
  <c r="G101" i="1"/>
  <c r="G42" i="1"/>
  <c r="G75" i="1"/>
  <c r="G41" i="1"/>
  <c r="G201" i="1"/>
  <c r="G93" i="1"/>
  <c r="G234" i="1"/>
  <c r="G63" i="1"/>
  <c r="G229" i="1"/>
  <c r="G257" i="1"/>
  <c r="G153" i="1"/>
  <c r="G133" i="1"/>
  <c r="G259" i="1"/>
  <c r="G232" i="1"/>
  <c r="G62" i="1"/>
  <c r="G103" i="1"/>
  <c r="G49" i="1"/>
  <c r="G221" i="1"/>
  <c r="G161" i="1"/>
  <c r="G90" i="1"/>
  <c r="G96" i="1"/>
  <c r="G233" i="1"/>
  <c r="G178" i="1"/>
  <c r="G97" i="1"/>
  <c r="G27" i="1"/>
  <c r="G31" i="1"/>
  <c r="G271" i="1"/>
  <c r="G40" i="1"/>
  <c r="G113" i="1"/>
  <c r="G200" i="1"/>
  <c r="G262" i="1"/>
  <c r="G192" i="1"/>
  <c r="G139" i="1"/>
  <c r="G169" i="1"/>
  <c r="G281" i="1"/>
  <c r="G134" i="1"/>
  <c r="G248" i="1"/>
  <c r="G64" i="1"/>
  <c r="G98" i="1"/>
  <c r="G208" i="1"/>
  <c r="G16" i="1"/>
  <c r="G167" i="1"/>
  <c r="G123" i="1"/>
  <c r="G253" i="1"/>
  <c r="G94" i="1"/>
  <c r="G73" i="1"/>
  <c r="G88" i="1"/>
  <c r="G235" i="1"/>
  <c r="G36" i="1"/>
  <c r="G149" i="1"/>
  <c r="G280" i="1"/>
  <c r="G91" i="1"/>
  <c r="G160" i="1"/>
  <c r="G56" i="1"/>
  <c r="G12" i="1"/>
  <c r="G44" i="1"/>
  <c r="G215" i="1"/>
  <c r="G143" i="1"/>
  <c r="G240" i="1"/>
  <c r="G254" i="1"/>
  <c r="G261" i="1"/>
  <c r="G203" i="1"/>
  <c r="G45" i="1"/>
  <c r="G8" i="1"/>
  <c r="G181" i="1"/>
  <c r="G239" i="1"/>
  <c r="G52" i="1"/>
  <c r="G171" i="1"/>
  <c r="G213" i="1"/>
  <c r="G247" i="1"/>
  <c r="G19" i="1"/>
  <c r="G67" i="1"/>
  <c r="G159" i="1"/>
  <c r="G207" i="1"/>
  <c r="G270" i="1"/>
  <c r="G197" i="1"/>
  <c r="G154" i="1"/>
  <c r="G285" i="1"/>
  <c r="G190" i="1"/>
  <c r="G136" i="1"/>
  <c r="G47" i="1"/>
  <c r="G206" i="1"/>
  <c r="G214" i="1"/>
  <c r="G60" i="1"/>
  <c r="G225" i="1"/>
  <c r="G28" i="1"/>
  <c r="G245" i="1"/>
  <c r="G180" i="1"/>
  <c r="G70" i="1"/>
  <c r="G241" i="1"/>
  <c r="G76" i="1"/>
  <c r="G46" i="1"/>
  <c r="G199" i="1"/>
  <c r="G21" i="1"/>
  <c r="G230" i="1"/>
  <c r="G95" i="1"/>
  <c r="G204" i="1"/>
  <c r="G4" i="1"/>
  <c r="G128" i="1"/>
  <c r="G224" i="1"/>
  <c r="G48" i="1"/>
  <c r="G189" i="1"/>
  <c r="G156" i="1"/>
  <c r="G111" i="1"/>
  <c r="G145" i="1"/>
  <c r="G116" i="1"/>
  <c r="G288" i="1"/>
  <c r="G112" i="1"/>
  <c r="G238" i="1"/>
  <c r="G163" i="1"/>
  <c r="G25" i="1"/>
  <c r="G144" i="1"/>
  <c r="G217" i="1"/>
  <c r="G80" i="1"/>
  <c r="G87" i="1"/>
  <c r="G34" i="1"/>
  <c r="G185" i="1"/>
  <c r="G256" i="1"/>
  <c r="G246" i="1"/>
  <c r="G58" i="1"/>
  <c r="G251" i="1"/>
  <c r="G132" i="1"/>
  <c r="G7" i="1"/>
  <c r="G216" i="1"/>
  <c r="G168" i="1"/>
  <c r="G260" i="1"/>
  <c r="G141" i="1"/>
  <c r="G15" i="1"/>
  <c r="G275" i="1"/>
  <c r="G37" i="1"/>
  <c r="G89" i="1"/>
  <c r="G193" i="1"/>
  <c r="G268" i="1"/>
  <c r="G142" i="1"/>
  <c r="G283" i="1"/>
  <c r="G26" i="1"/>
  <c r="G196" i="1"/>
  <c r="G32" i="1"/>
  <c r="G210" i="1"/>
  <c r="G278" i="1"/>
  <c r="G92" i="1"/>
  <c r="G14" i="1"/>
  <c r="G242" i="1"/>
  <c r="G228" i="1"/>
  <c r="G138" i="1"/>
  <c r="G212" i="1"/>
  <c r="G250" i="1"/>
  <c r="G187" i="1"/>
  <c r="G57" i="1"/>
  <c r="G5" i="1"/>
  <c r="G13" i="1"/>
  <c r="G265" i="1"/>
  <c r="G50" i="1"/>
  <c r="G54" i="1"/>
  <c r="G10" i="1"/>
  <c r="G125" i="1"/>
  <c r="G244" i="1"/>
  <c r="G23" i="1"/>
  <c r="G106" i="1"/>
  <c r="G105" i="1"/>
  <c r="G100" i="1"/>
  <c r="G35" i="1"/>
  <c r="G151" i="1"/>
  <c r="G68" i="1"/>
  <c r="G226" i="1"/>
  <c r="G69" i="1"/>
  <c r="G191" i="1"/>
  <c r="G186" i="1"/>
  <c r="G273" i="1"/>
  <c r="D4" i="2" l="1"/>
  <c r="B5" i="4" l="1"/>
  <c r="A5" i="4"/>
  <c r="R280" i="1" l="1"/>
  <c r="T280" i="1" s="1"/>
  <c r="U280" i="1" s="1"/>
  <c r="R285" i="1"/>
  <c r="T285" i="1" s="1"/>
  <c r="U285" i="1" s="1"/>
  <c r="R153" i="1"/>
  <c r="T153" i="1" s="1"/>
  <c r="U153" i="1" s="1"/>
  <c r="R269" i="1"/>
  <c r="T269" i="1" s="1"/>
  <c r="U269" i="1" s="1"/>
  <c r="R59" i="1"/>
  <c r="T59" i="1" s="1"/>
  <c r="U59" i="1" s="1"/>
  <c r="R205" i="1"/>
  <c r="T205" i="1" s="1"/>
  <c r="U205" i="1" s="1"/>
  <c r="R63" i="1"/>
  <c r="T63" i="1" s="1"/>
  <c r="U63" i="1" s="1"/>
  <c r="R213" i="1"/>
  <c r="T213" i="1" s="1"/>
  <c r="U213" i="1" s="1"/>
  <c r="R61" i="1"/>
  <c r="T61" i="1" s="1"/>
  <c r="U61" i="1" s="1"/>
  <c r="R87" i="1"/>
  <c r="T87" i="1" s="1"/>
  <c r="U87" i="1" s="1"/>
  <c r="R218" i="1"/>
  <c r="T218" i="1" s="1"/>
  <c r="U218" i="1" s="1"/>
  <c r="R2" i="1"/>
  <c r="T2" i="1" s="1"/>
  <c r="U2" i="1" s="1"/>
  <c r="R144" i="1"/>
  <c r="T144" i="1" s="1"/>
  <c r="U144" i="1" s="1"/>
  <c r="R229" i="1"/>
  <c r="T229" i="1" s="1"/>
  <c r="U229" i="1" s="1"/>
  <c r="R32" i="1"/>
  <c r="T32" i="1" s="1"/>
  <c r="U32" i="1" s="1"/>
  <c r="R281" i="1"/>
  <c r="T281" i="1" s="1"/>
  <c r="U281" i="1" s="1"/>
  <c r="R52" i="1"/>
  <c r="T52" i="1" s="1"/>
  <c r="U52" i="1" s="1"/>
  <c r="R9" i="1"/>
  <c r="T9" i="1" s="1"/>
  <c r="U9" i="1" s="1"/>
  <c r="R69" i="1"/>
  <c r="T69" i="1" s="1"/>
  <c r="U69" i="1" s="1"/>
  <c r="R172" i="1"/>
  <c r="T172" i="1" s="1"/>
  <c r="U172" i="1" s="1"/>
  <c r="R76" i="1"/>
  <c r="T76" i="1" s="1"/>
  <c r="U76" i="1" s="1"/>
  <c r="R128" i="1"/>
  <c r="T128" i="1" s="1"/>
  <c r="U128" i="1" s="1"/>
  <c r="R254" i="1"/>
  <c r="T254" i="1" s="1"/>
  <c r="U254" i="1" s="1"/>
  <c r="R237" i="1"/>
  <c r="T237" i="1" s="1"/>
  <c r="U237" i="1" s="1"/>
  <c r="R244" i="1"/>
  <c r="T244" i="1" s="1"/>
  <c r="U244" i="1" s="1"/>
  <c r="R271" i="1"/>
  <c r="T271" i="1" s="1"/>
  <c r="U271" i="1" s="1"/>
  <c r="R223" i="1"/>
  <c r="T223" i="1" s="1"/>
  <c r="U223" i="1" s="1"/>
  <c r="R120" i="1"/>
  <c r="T120" i="1" s="1"/>
  <c r="U120" i="1" s="1"/>
  <c r="R3" i="1"/>
  <c r="T3" i="1" s="1"/>
  <c r="U3" i="1" s="1"/>
  <c r="R287" i="1"/>
  <c r="T287" i="1" s="1"/>
  <c r="U287" i="1" s="1"/>
  <c r="R165" i="1"/>
  <c r="T165" i="1" s="1"/>
  <c r="U165" i="1" s="1"/>
  <c r="R260" i="1"/>
  <c r="T260" i="1" s="1"/>
  <c r="U260" i="1" s="1"/>
  <c r="R156" i="1"/>
  <c r="T156" i="1" s="1"/>
  <c r="U156" i="1" s="1"/>
  <c r="R272" i="1"/>
  <c r="T272" i="1" s="1"/>
  <c r="U272" i="1" s="1"/>
  <c r="R118" i="1"/>
  <c r="T118" i="1" s="1"/>
  <c r="U118" i="1" s="1"/>
  <c r="R171" i="1"/>
  <c r="T171" i="1" s="1"/>
  <c r="U171" i="1" s="1"/>
  <c r="R182" i="1"/>
  <c r="T182" i="1" s="1"/>
  <c r="U182" i="1" s="1"/>
  <c r="R279" i="1"/>
  <c r="T279" i="1" s="1"/>
  <c r="U279" i="1" s="1"/>
  <c r="R104" i="1"/>
  <c r="T104" i="1" s="1"/>
  <c r="U104" i="1" s="1"/>
  <c r="R139" i="1"/>
  <c r="T139" i="1" s="1"/>
  <c r="U139" i="1" s="1"/>
  <c r="R141" i="1"/>
  <c r="T141" i="1" s="1"/>
  <c r="U141" i="1" s="1"/>
  <c r="V144" i="1" s="1"/>
  <c r="R215" i="1"/>
  <c r="T215" i="1" s="1"/>
  <c r="U215" i="1" s="1"/>
  <c r="R236" i="1"/>
  <c r="T236" i="1" s="1"/>
  <c r="U236" i="1" s="1"/>
  <c r="R114" i="1"/>
  <c r="T114" i="1" s="1"/>
  <c r="U114" i="1" s="1"/>
  <c r="R176" i="1"/>
  <c r="T176" i="1" s="1"/>
  <c r="U176" i="1" s="1"/>
  <c r="R136" i="1"/>
  <c r="T136" i="1" s="1"/>
  <c r="U136" i="1" s="1"/>
  <c r="R43" i="1"/>
  <c r="T43" i="1" s="1"/>
  <c r="U43" i="1" s="1"/>
  <c r="R29" i="1"/>
  <c r="T29" i="1" s="1"/>
  <c r="U29" i="1" s="1"/>
  <c r="R27" i="1"/>
  <c r="T27" i="1" s="1"/>
  <c r="U27" i="1" s="1"/>
  <c r="R133" i="1"/>
  <c r="T133" i="1" s="1"/>
  <c r="U133" i="1" s="1"/>
  <c r="R252" i="1"/>
  <c r="T252" i="1" s="1"/>
  <c r="U252" i="1" s="1"/>
  <c r="R158" i="1"/>
  <c r="T158" i="1" s="1"/>
  <c r="U158" i="1" s="1"/>
  <c r="R21" i="1"/>
  <c r="T21" i="1" s="1"/>
  <c r="U21" i="1" s="1"/>
  <c r="R207" i="1"/>
  <c r="T207" i="1" s="1"/>
  <c r="U207" i="1" s="1"/>
  <c r="R258" i="1"/>
  <c r="T258" i="1" s="1"/>
  <c r="U258" i="1" s="1"/>
  <c r="R270" i="1"/>
  <c r="T270" i="1" s="1"/>
  <c r="U270" i="1" s="1"/>
  <c r="R88" i="1"/>
  <c r="T88" i="1" s="1"/>
  <c r="U88" i="1" s="1"/>
  <c r="R134" i="1"/>
  <c r="T134" i="1" s="1"/>
  <c r="U134" i="1" s="1"/>
  <c r="R67" i="1"/>
  <c r="T67" i="1" s="1"/>
  <c r="U67" i="1" s="1"/>
  <c r="R238" i="1"/>
  <c r="T238" i="1" s="1"/>
  <c r="U238" i="1" s="1"/>
  <c r="R11" i="1"/>
  <c r="T11" i="1" s="1"/>
  <c r="U11" i="1" s="1"/>
  <c r="R217" i="1"/>
  <c r="T217" i="1" s="1"/>
  <c r="U217" i="1" s="1"/>
  <c r="R235" i="1"/>
  <c r="T235" i="1" s="1"/>
  <c r="U235" i="1" s="1"/>
  <c r="R233" i="1"/>
  <c r="T233" i="1" s="1"/>
  <c r="U233" i="1" s="1"/>
  <c r="R255" i="1"/>
  <c r="T255" i="1" s="1"/>
  <c r="U255" i="1" s="1"/>
  <c r="V255" i="1" s="1"/>
  <c r="R149" i="1"/>
  <c r="T149" i="1" s="1"/>
  <c r="U149" i="1" s="1"/>
  <c r="R71" i="1"/>
  <c r="T71" i="1" s="1"/>
  <c r="U71" i="1" s="1"/>
  <c r="R6" i="1"/>
  <c r="T6" i="1" s="1"/>
  <c r="U6" i="1" s="1"/>
  <c r="R65" i="1"/>
  <c r="T65" i="1" s="1"/>
  <c r="U65" i="1" s="1"/>
  <c r="R174" i="1"/>
  <c r="T174" i="1" s="1"/>
  <c r="U174" i="1" s="1"/>
  <c r="R242" i="1"/>
  <c r="T242" i="1" s="1"/>
  <c r="U242" i="1" s="1"/>
  <c r="R28" i="1"/>
  <c r="T28" i="1" s="1"/>
  <c r="U28" i="1" s="1"/>
  <c r="R30" i="1"/>
  <c r="T30" i="1" s="1"/>
  <c r="U30" i="1" s="1"/>
  <c r="R34" i="1"/>
  <c r="T34" i="1" s="1"/>
  <c r="U34" i="1" s="1"/>
  <c r="R81" i="1"/>
  <c r="T81" i="1" s="1"/>
  <c r="U81" i="1" s="1"/>
  <c r="R84" i="1"/>
  <c r="T84" i="1" s="1"/>
  <c r="U84" i="1" s="1"/>
  <c r="R131" i="1"/>
  <c r="T131" i="1" s="1"/>
  <c r="U131" i="1" s="1"/>
  <c r="R111" i="1"/>
  <c r="T111" i="1" s="1"/>
  <c r="U111" i="1" s="1"/>
  <c r="R72" i="1"/>
  <c r="T72" i="1" s="1"/>
  <c r="U72" i="1" s="1"/>
  <c r="R257" i="1"/>
  <c r="T257" i="1" s="1"/>
  <c r="U257" i="1" s="1"/>
  <c r="R117" i="1"/>
  <c r="T117" i="1" s="1"/>
  <c r="U117" i="1" s="1"/>
  <c r="R48" i="1"/>
  <c r="T48" i="1" s="1"/>
  <c r="U48" i="1" s="1"/>
  <c r="R113" i="1"/>
  <c r="T113" i="1" s="1"/>
  <c r="U113" i="1" s="1"/>
  <c r="R80" i="1"/>
  <c r="T80" i="1" s="1"/>
  <c r="U80" i="1" s="1"/>
  <c r="R112" i="1"/>
  <c r="T112" i="1" s="1"/>
  <c r="U112" i="1" s="1"/>
  <c r="R193" i="1"/>
  <c r="T193" i="1" s="1"/>
  <c r="U193" i="1" s="1"/>
  <c r="R278" i="1"/>
  <c r="T278" i="1" s="1"/>
  <c r="U278" i="1" s="1"/>
  <c r="R275" i="1"/>
  <c r="T275" i="1" s="1"/>
  <c r="U275" i="1" s="1"/>
  <c r="R18" i="1"/>
  <c r="T18" i="1" s="1"/>
  <c r="U18" i="1" s="1"/>
  <c r="R85" i="1"/>
  <c r="T85" i="1" s="1"/>
  <c r="U85" i="1" s="1"/>
  <c r="R86" i="1"/>
  <c r="T86" i="1" s="1"/>
  <c r="U86" i="1" s="1"/>
  <c r="R219" i="1"/>
  <c r="T219" i="1" s="1"/>
  <c r="U219" i="1" s="1"/>
  <c r="R199" i="1"/>
  <c r="T199" i="1" s="1"/>
  <c r="U199" i="1" s="1"/>
  <c r="R166" i="1"/>
  <c r="T166" i="1" s="1"/>
  <c r="U166" i="1" s="1"/>
  <c r="R261" i="1"/>
  <c r="T261" i="1" s="1"/>
  <c r="U261" i="1" s="1"/>
  <c r="R227" i="1"/>
  <c r="T227" i="1" s="1"/>
  <c r="U227" i="1" s="1"/>
  <c r="R68" i="1"/>
  <c r="T68" i="1" s="1"/>
  <c r="U68" i="1" s="1"/>
  <c r="R248" i="1"/>
  <c r="T248" i="1" s="1"/>
  <c r="U248" i="1" s="1"/>
  <c r="R225" i="1"/>
  <c r="T225" i="1" s="1"/>
  <c r="U225" i="1" s="1"/>
  <c r="R276" i="1"/>
  <c r="T276" i="1" s="1"/>
  <c r="U276" i="1" s="1"/>
  <c r="R108" i="1"/>
  <c r="T108" i="1" s="1"/>
  <c r="U108" i="1" s="1"/>
  <c r="R121" i="1"/>
  <c r="T121" i="1" s="1"/>
  <c r="U121" i="1" s="1"/>
  <c r="R251" i="1"/>
  <c r="T251" i="1" s="1"/>
  <c r="U251" i="1" s="1"/>
  <c r="R15" i="1"/>
  <c r="T15" i="1" s="1"/>
  <c r="U15" i="1" s="1"/>
  <c r="R89" i="1"/>
  <c r="T89" i="1" s="1"/>
  <c r="U89" i="1" s="1"/>
  <c r="R109" i="1"/>
  <c r="T109" i="1" s="1"/>
  <c r="U109" i="1" s="1"/>
  <c r="R198" i="1"/>
  <c r="T198" i="1" s="1"/>
  <c r="U198" i="1" s="1"/>
  <c r="R40" i="1"/>
  <c r="T40" i="1" s="1"/>
  <c r="U40" i="1" s="1"/>
  <c r="R38" i="1"/>
  <c r="T38" i="1" s="1"/>
  <c r="U38" i="1" s="1"/>
  <c r="R102" i="1"/>
  <c r="T102" i="1" s="1"/>
  <c r="U102" i="1" s="1"/>
  <c r="R240" i="1"/>
  <c r="T240" i="1" s="1"/>
  <c r="U240" i="1" s="1"/>
  <c r="R265" i="1"/>
  <c r="T265" i="1" s="1"/>
  <c r="U265" i="1" s="1"/>
  <c r="R106" i="1"/>
  <c r="T106" i="1" s="1"/>
  <c r="U106" i="1" s="1"/>
  <c r="R245" i="1"/>
  <c r="T245" i="1" s="1"/>
  <c r="U245" i="1" s="1"/>
  <c r="V121" i="1" s="1"/>
  <c r="R53" i="1"/>
  <c r="T53" i="1" s="1"/>
  <c r="U53" i="1" s="1"/>
  <c r="R206" i="1"/>
  <c r="T206" i="1" s="1"/>
  <c r="U206" i="1" s="1"/>
  <c r="R183" i="1"/>
  <c r="T183" i="1" s="1"/>
  <c r="U183" i="1" s="1"/>
  <c r="R161" i="1"/>
  <c r="T161" i="1" s="1"/>
  <c r="U161" i="1" s="1"/>
  <c r="R13" i="1"/>
  <c r="T13" i="1" s="1"/>
  <c r="U13" i="1" s="1"/>
  <c r="R138" i="1"/>
  <c r="T138" i="1" s="1"/>
  <c r="U138" i="1" s="1"/>
  <c r="R122" i="1"/>
  <c r="T122" i="1" s="1"/>
  <c r="U122" i="1" s="1"/>
  <c r="R127" i="1"/>
  <c r="T127" i="1" s="1"/>
  <c r="U127" i="1" s="1"/>
  <c r="R180" i="1"/>
  <c r="T180" i="1" s="1"/>
  <c r="U180" i="1" s="1"/>
  <c r="R95" i="1"/>
  <c r="T95" i="1" s="1"/>
  <c r="U95" i="1" s="1"/>
  <c r="R16" i="1"/>
  <c r="T16" i="1" s="1"/>
  <c r="U16" i="1" s="1"/>
  <c r="R268" i="1"/>
  <c r="T268" i="1" s="1"/>
  <c r="U268" i="1" s="1"/>
  <c r="R167" i="1"/>
  <c r="T167" i="1" s="1"/>
  <c r="U167" i="1" s="1"/>
  <c r="R36" i="1"/>
  <c r="T36" i="1" s="1"/>
  <c r="U36" i="1" s="1"/>
  <c r="R145" i="1"/>
  <c r="T145" i="1" s="1"/>
  <c r="U145" i="1" s="1"/>
  <c r="R115" i="1"/>
  <c r="T115" i="1" s="1"/>
  <c r="U115" i="1" s="1"/>
  <c r="R110" i="1"/>
  <c r="T110" i="1" s="1"/>
  <c r="U110" i="1" s="1"/>
  <c r="R19" i="1"/>
  <c r="T19" i="1" s="1"/>
  <c r="U19" i="1" s="1"/>
  <c r="R103" i="1"/>
  <c r="T103" i="1" s="1"/>
  <c r="U103" i="1" s="1"/>
  <c r="R97" i="1"/>
  <c r="T97" i="1" s="1"/>
  <c r="U97" i="1" s="1"/>
  <c r="R212" i="1"/>
  <c r="T212" i="1" s="1"/>
  <c r="U212" i="1" s="1"/>
  <c r="R188" i="1"/>
  <c r="T188" i="1" s="1"/>
  <c r="U188" i="1" s="1"/>
  <c r="R140" i="1"/>
  <c r="T140" i="1" s="1"/>
  <c r="U140" i="1" s="1"/>
  <c r="R175" i="1"/>
  <c r="T175" i="1" s="1"/>
  <c r="U175" i="1" s="1"/>
  <c r="R196" i="1"/>
  <c r="T196" i="1" s="1"/>
  <c r="U196" i="1" s="1"/>
  <c r="V84" i="1" s="1"/>
  <c r="R246" i="1"/>
  <c r="T246" i="1" s="1"/>
  <c r="U246" i="1" s="1"/>
  <c r="R45" i="1"/>
  <c r="T45" i="1" s="1"/>
  <c r="U45" i="1" s="1"/>
  <c r="R41" i="1"/>
  <c r="T41" i="1" s="1"/>
  <c r="U41" i="1" s="1"/>
  <c r="R286" i="1"/>
  <c r="T286" i="1" s="1"/>
  <c r="U286" i="1" s="1"/>
  <c r="R259" i="1"/>
  <c r="T259" i="1" s="1"/>
  <c r="U259" i="1" s="1"/>
  <c r="R194" i="1"/>
  <c r="T194" i="1" s="1"/>
  <c r="U194" i="1" s="1"/>
  <c r="R91" i="1"/>
  <c r="T91" i="1" s="1"/>
  <c r="U91" i="1" s="1"/>
  <c r="R226" i="1"/>
  <c r="T226" i="1" s="1"/>
  <c r="U226" i="1" s="1"/>
  <c r="R163" i="1"/>
  <c r="T163" i="1" s="1"/>
  <c r="U163" i="1" s="1"/>
  <c r="R201" i="1"/>
  <c r="T201" i="1" s="1"/>
  <c r="U201" i="1" s="1"/>
  <c r="R142" i="1"/>
  <c r="T142" i="1" s="1"/>
  <c r="U142" i="1" s="1"/>
  <c r="R14" i="1"/>
  <c r="T14" i="1" s="1"/>
  <c r="U14" i="1" s="1"/>
  <c r="R8" i="1"/>
  <c r="T8" i="1" s="1"/>
  <c r="U8" i="1" s="1"/>
  <c r="R64" i="1"/>
  <c r="T64" i="1" s="1"/>
  <c r="U64" i="1" s="1"/>
  <c r="R192" i="1"/>
  <c r="T192" i="1" s="1"/>
  <c r="U192" i="1" s="1"/>
  <c r="R82" i="1"/>
  <c r="T82" i="1" s="1"/>
  <c r="U82" i="1" s="1"/>
  <c r="R230" i="1"/>
  <c r="T230" i="1" s="1"/>
  <c r="U230" i="1" s="1"/>
  <c r="R44" i="1"/>
  <c r="T44" i="1" s="1"/>
  <c r="U44" i="1" s="1"/>
  <c r="R98" i="1"/>
  <c r="T98" i="1" s="1"/>
  <c r="U98" i="1" s="1"/>
  <c r="R50" i="1"/>
  <c r="T50" i="1" s="1"/>
  <c r="U50" i="1" s="1"/>
  <c r="R25" i="1"/>
  <c r="T25" i="1" s="1"/>
  <c r="U25" i="1" s="1"/>
  <c r="R277" i="1"/>
  <c r="T277" i="1" s="1"/>
  <c r="U277" i="1" s="1"/>
  <c r="R184" i="1"/>
  <c r="T184" i="1" s="1"/>
  <c r="U184" i="1" s="1"/>
  <c r="R222" i="1"/>
  <c r="T222" i="1" s="1"/>
  <c r="U222" i="1" s="1"/>
  <c r="R132" i="1"/>
  <c r="T132" i="1" s="1"/>
  <c r="U132" i="1" s="1"/>
  <c r="R243" i="1"/>
  <c r="T243" i="1" s="1"/>
  <c r="U243" i="1" s="1"/>
  <c r="R90" i="1"/>
  <c r="T90" i="1" s="1"/>
  <c r="U90" i="1" s="1"/>
  <c r="R282" i="1"/>
  <c r="T282" i="1" s="1"/>
  <c r="U282" i="1" s="1"/>
  <c r="R186" i="1"/>
  <c r="T186" i="1" s="1"/>
  <c r="U186" i="1" s="1"/>
  <c r="R137" i="1"/>
  <c r="T137" i="1" s="1"/>
  <c r="U137" i="1" s="1"/>
  <c r="R181" i="1"/>
  <c r="T181" i="1" s="1"/>
  <c r="U181" i="1" s="1"/>
  <c r="R267" i="1"/>
  <c r="T267" i="1" s="1"/>
  <c r="U267" i="1" s="1"/>
  <c r="R130" i="1"/>
  <c r="T130" i="1" s="1"/>
  <c r="U130" i="1" s="1"/>
  <c r="R17" i="1"/>
  <c r="T17" i="1" s="1"/>
  <c r="U17" i="1" s="1"/>
  <c r="R152" i="1"/>
  <c r="T152" i="1" s="1"/>
  <c r="U152" i="1" s="1"/>
  <c r="R185" i="1"/>
  <c r="T185" i="1" s="1"/>
  <c r="U185" i="1" s="1"/>
  <c r="R169" i="1"/>
  <c r="T169" i="1" s="1"/>
  <c r="U169" i="1" s="1"/>
  <c r="R49" i="1"/>
  <c r="T49" i="1" s="1"/>
  <c r="U49" i="1" s="1"/>
  <c r="R202" i="1"/>
  <c r="T202" i="1" s="1"/>
  <c r="U202" i="1" s="1"/>
  <c r="R62" i="1"/>
  <c r="T62" i="1" s="1"/>
  <c r="U62" i="1" s="1"/>
  <c r="R107" i="1"/>
  <c r="T107" i="1" s="1"/>
  <c r="U107" i="1" s="1"/>
  <c r="R35" i="1"/>
  <c r="T35" i="1" s="1"/>
  <c r="U35" i="1" s="1"/>
  <c r="R173" i="1"/>
  <c r="T173" i="1" s="1"/>
  <c r="U173" i="1" s="1"/>
  <c r="R96" i="1"/>
  <c r="T96" i="1" s="1"/>
  <c r="U96" i="1" s="1"/>
  <c r="R10" i="1"/>
  <c r="T10" i="1" s="1"/>
  <c r="U10" i="1" s="1"/>
  <c r="R190" i="1"/>
  <c r="T190" i="1" s="1"/>
  <c r="U190" i="1" s="1"/>
  <c r="R135" i="1"/>
  <c r="T135" i="1" s="1"/>
  <c r="U135" i="1" s="1"/>
  <c r="R75" i="1"/>
  <c r="T75" i="1" s="1"/>
  <c r="U75" i="1" s="1"/>
  <c r="R105" i="1"/>
  <c r="T105" i="1" s="1"/>
  <c r="U105" i="1" s="1"/>
  <c r="R249" i="1"/>
  <c r="T249" i="1" s="1"/>
  <c r="U249" i="1" s="1"/>
  <c r="R209" i="1"/>
  <c r="T209" i="1" s="1"/>
  <c r="U209" i="1" s="1"/>
  <c r="R31" i="1"/>
  <c r="T31" i="1" s="1"/>
  <c r="U31" i="1" s="1"/>
  <c r="R51" i="1"/>
  <c r="T51" i="1" s="1"/>
  <c r="U51" i="1" s="1"/>
  <c r="R210" i="1"/>
  <c r="T210" i="1" s="1"/>
  <c r="U210" i="1" s="1"/>
  <c r="R57" i="1"/>
  <c r="T57" i="1" s="1"/>
  <c r="U57" i="1" s="1"/>
  <c r="R177" i="1"/>
  <c r="T177" i="1" s="1"/>
  <c r="U177" i="1" s="1"/>
  <c r="R4" i="1"/>
  <c r="T4" i="1" s="1"/>
  <c r="U4" i="1" s="1"/>
  <c r="R24" i="1"/>
  <c r="T24" i="1" s="1"/>
  <c r="U24" i="1" s="1"/>
  <c r="R126" i="1"/>
  <c r="T126" i="1" s="1"/>
  <c r="U126" i="1" s="1"/>
  <c r="R55" i="1"/>
  <c r="T55" i="1" s="1"/>
  <c r="U55" i="1" s="1"/>
  <c r="R7" i="1"/>
  <c r="T7" i="1" s="1"/>
  <c r="U7" i="1" s="1"/>
  <c r="R228" i="1"/>
  <c r="T228" i="1" s="1"/>
  <c r="U228" i="1" s="1"/>
  <c r="R22" i="1"/>
  <c r="T22" i="1" s="1"/>
  <c r="U22" i="1" s="1"/>
  <c r="R60" i="1"/>
  <c r="T60" i="1" s="1"/>
  <c r="U60" i="1" s="1"/>
  <c r="R143" i="1"/>
  <c r="T143" i="1" s="1"/>
  <c r="U143" i="1" s="1"/>
  <c r="V68" i="1" s="1"/>
  <c r="R239" i="1"/>
  <c r="T239" i="1" s="1"/>
  <c r="U239" i="1" s="1"/>
  <c r="R47" i="1"/>
  <c r="T47" i="1" s="1"/>
  <c r="U47" i="1" s="1"/>
  <c r="R150" i="1"/>
  <c r="T150" i="1" s="1"/>
  <c r="U150" i="1" s="1"/>
  <c r="R74" i="1"/>
  <c r="T74" i="1" s="1"/>
  <c r="U74" i="1" s="1"/>
  <c r="R159" i="1"/>
  <c r="T159" i="1" s="1"/>
  <c r="U159" i="1" s="1"/>
  <c r="R147" i="1"/>
  <c r="T147" i="1" s="1"/>
  <c r="U147" i="1" s="1"/>
  <c r="R253" i="1"/>
  <c r="T253" i="1" s="1"/>
  <c r="U253" i="1" s="1"/>
  <c r="R54" i="1"/>
  <c r="T54" i="1" s="1"/>
  <c r="U54" i="1" s="1"/>
  <c r="R220" i="1"/>
  <c r="T220" i="1" s="1"/>
  <c r="U220" i="1" s="1"/>
  <c r="R178" i="1"/>
  <c r="T178" i="1" s="1"/>
  <c r="U178" i="1" s="1"/>
  <c r="R79" i="1"/>
  <c r="T79" i="1" s="1"/>
  <c r="U79" i="1" s="1"/>
  <c r="R39" i="1"/>
  <c r="T39" i="1" s="1"/>
  <c r="U39" i="1" s="1"/>
  <c r="R37" i="1"/>
  <c r="T37" i="1" s="1"/>
  <c r="U37" i="1" s="1"/>
  <c r="R211" i="1"/>
  <c r="T211" i="1" s="1"/>
  <c r="U211" i="1" s="1"/>
  <c r="R283" i="1"/>
  <c r="T283" i="1" s="1"/>
  <c r="U283" i="1" s="1"/>
  <c r="R164" i="1"/>
  <c r="T164" i="1" s="1"/>
  <c r="U164" i="1" s="1"/>
  <c r="R234" i="1"/>
  <c r="T234" i="1" s="1"/>
  <c r="U234" i="1" s="1"/>
  <c r="R187" i="1"/>
  <c r="T187" i="1" s="1"/>
  <c r="U187" i="1" s="1"/>
  <c r="R70" i="1"/>
  <c r="T70" i="1" s="1"/>
  <c r="U70" i="1" s="1"/>
  <c r="R92" i="1"/>
  <c r="T92" i="1" s="1"/>
  <c r="U92" i="1" s="1"/>
  <c r="R99" i="1"/>
  <c r="T99" i="1" s="1"/>
  <c r="U99" i="1" s="1"/>
  <c r="R224" i="1"/>
  <c r="T224" i="1" s="1"/>
  <c r="U224" i="1" s="1"/>
  <c r="R66" i="1"/>
  <c r="T66" i="1" s="1"/>
  <c r="U66" i="1" s="1"/>
  <c r="R123" i="1"/>
  <c r="T123" i="1" s="1"/>
  <c r="U123" i="1" s="1"/>
  <c r="R195" i="1"/>
  <c r="T195" i="1" s="1"/>
  <c r="U195" i="1" s="1"/>
  <c r="R168" i="1"/>
  <c r="T168" i="1" s="1"/>
  <c r="U168" i="1" s="1"/>
  <c r="R100" i="1"/>
  <c r="T100" i="1" s="1"/>
  <c r="U100" i="1" s="1"/>
  <c r="R263" i="1"/>
  <c r="T263" i="1" s="1"/>
  <c r="U263" i="1" s="1"/>
  <c r="R170" i="1"/>
  <c r="T170" i="1" s="1"/>
  <c r="U170" i="1" s="1"/>
  <c r="R101" i="1"/>
  <c r="T101" i="1" s="1"/>
  <c r="U101" i="1" s="1"/>
  <c r="V196" i="1" s="1"/>
  <c r="R288" i="1"/>
  <c r="T288" i="1" s="1"/>
  <c r="U288" i="1" s="1"/>
  <c r="V288" i="1" s="1"/>
  <c r="R214" i="1"/>
  <c r="T214" i="1" s="1"/>
  <c r="U214" i="1" s="1"/>
  <c r="R274" i="1"/>
  <c r="T274" i="1" s="1"/>
  <c r="U274" i="1" s="1"/>
  <c r="R189" i="1"/>
  <c r="T189" i="1" s="1"/>
  <c r="U189" i="1" s="1"/>
  <c r="R93" i="1"/>
  <c r="T93" i="1" s="1"/>
  <c r="U93" i="1" s="1"/>
  <c r="V166" i="1" s="1"/>
  <c r="R208" i="1"/>
  <c r="T208" i="1" s="1"/>
  <c r="U208" i="1" s="1"/>
  <c r="V194" i="1" s="1"/>
  <c r="R146" i="1"/>
  <c r="T146" i="1" s="1"/>
  <c r="U146" i="1" s="1"/>
  <c r="R262" i="1"/>
  <c r="T262" i="1" s="1"/>
  <c r="U262" i="1" s="1"/>
  <c r="R216" i="1"/>
  <c r="T216" i="1" s="1"/>
  <c r="U216" i="1" s="1"/>
  <c r="R20" i="1"/>
  <c r="T20" i="1" s="1"/>
  <c r="U20" i="1" s="1"/>
  <c r="V285" i="1" s="1"/>
  <c r="R42" i="1"/>
  <c r="T42" i="1" s="1"/>
  <c r="U42" i="1" s="1"/>
  <c r="R58" i="1"/>
  <c r="T58" i="1" s="1"/>
  <c r="U58" i="1" s="1"/>
  <c r="R56" i="1"/>
  <c r="T56" i="1" s="1"/>
  <c r="U56" i="1" s="1"/>
  <c r="R116" i="1"/>
  <c r="T116" i="1" s="1"/>
  <c r="U116" i="1" s="1"/>
  <c r="V7" i="1" s="1"/>
  <c r="R23" i="1"/>
  <c r="T23" i="1" s="1"/>
  <c r="U23" i="1" s="1"/>
  <c r="R94" i="1"/>
  <c r="T94" i="1" s="1"/>
  <c r="U94" i="1" s="1"/>
  <c r="R191" i="1"/>
  <c r="T191" i="1" s="1"/>
  <c r="U191" i="1" s="1"/>
  <c r="R160" i="1"/>
  <c r="T160" i="1" s="1"/>
  <c r="U160" i="1" s="1"/>
  <c r="R197" i="1"/>
  <c r="T197" i="1" s="1"/>
  <c r="U197" i="1" s="1"/>
  <c r="R284" i="1"/>
  <c r="T284" i="1" s="1"/>
  <c r="U284" i="1" s="1"/>
  <c r="R203" i="1"/>
  <c r="T203" i="1" s="1"/>
  <c r="U203" i="1" s="1"/>
  <c r="R179" i="1"/>
  <c r="T179" i="1" s="1"/>
  <c r="U179" i="1" s="1"/>
  <c r="R247" i="1"/>
  <c r="T247" i="1" s="1"/>
  <c r="U247" i="1" s="1"/>
  <c r="R221" i="1"/>
  <c r="T221" i="1" s="1"/>
  <c r="U221" i="1" s="1"/>
  <c r="R129" i="1"/>
  <c r="T129" i="1" s="1"/>
  <c r="U129" i="1" s="1"/>
  <c r="R232" i="1"/>
  <c r="T232" i="1" s="1"/>
  <c r="U232" i="1" s="1"/>
  <c r="R264" i="1"/>
  <c r="T264" i="1" s="1"/>
  <c r="U264" i="1" s="1"/>
  <c r="R154" i="1"/>
  <c r="T154" i="1" s="1"/>
  <c r="U154" i="1" s="1"/>
  <c r="R124" i="1"/>
  <c r="T124" i="1" s="1"/>
  <c r="U124" i="1" s="1"/>
  <c r="V111" i="1" s="1"/>
  <c r="R231" i="1"/>
  <c r="T231" i="1" s="1"/>
  <c r="U231" i="1" s="1"/>
  <c r="R33" i="1"/>
  <c r="T33" i="1" s="1"/>
  <c r="U33" i="1" s="1"/>
  <c r="R26" i="1"/>
  <c r="T26" i="1" s="1"/>
  <c r="U26" i="1" s="1"/>
  <c r="R12" i="1"/>
  <c r="T12" i="1" s="1"/>
  <c r="U12" i="1" s="1"/>
  <c r="R200" i="1"/>
  <c r="T200" i="1" s="1"/>
  <c r="U200" i="1" s="1"/>
  <c r="R125" i="1"/>
  <c r="T125" i="1" s="1"/>
  <c r="U125" i="1" s="1"/>
  <c r="V10" i="1" s="1"/>
  <c r="R77" i="1"/>
  <c r="T77" i="1" s="1"/>
  <c r="U77" i="1" s="1"/>
  <c r="R250" i="1"/>
  <c r="T250" i="1" s="1"/>
  <c r="U250" i="1" s="1"/>
  <c r="R241" i="1"/>
  <c r="T241" i="1" s="1"/>
  <c r="U241" i="1" s="1"/>
  <c r="V103" i="1" s="1"/>
  <c r="R155" i="1"/>
  <c r="T155" i="1" s="1"/>
  <c r="U155" i="1" s="1"/>
  <c r="R151" i="1"/>
  <c r="T151" i="1" s="1"/>
  <c r="U151" i="1" s="1"/>
  <c r="R273" i="1"/>
  <c r="T273" i="1" s="1"/>
  <c r="U273" i="1" s="1"/>
  <c r="R148" i="1"/>
  <c r="T148" i="1" s="1"/>
  <c r="U148" i="1" s="1"/>
  <c r="R5" i="1"/>
  <c r="T5" i="1" s="1"/>
  <c r="U5" i="1" s="1"/>
  <c r="R157" i="1"/>
  <c r="T157" i="1" s="1"/>
  <c r="U157" i="1" s="1"/>
  <c r="R266" i="1"/>
  <c r="T266" i="1" s="1"/>
  <c r="U266" i="1" s="1"/>
  <c r="R256" i="1"/>
  <c r="T256" i="1" s="1"/>
  <c r="U256" i="1" s="1"/>
  <c r="R73" i="1"/>
  <c r="T73" i="1" s="1"/>
  <c r="U73" i="1" s="1"/>
  <c r="R83" i="1"/>
  <c r="T83" i="1" s="1"/>
  <c r="U83" i="1" s="1"/>
  <c r="V95" i="1" s="1"/>
  <c r="R78" i="1"/>
  <c r="T78" i="1" s="1"/>
  <c r="U78" i="1" s="1"/>
  <c r="V11" i="1" s="1"/>
  <c r="R162" i="1"/>
  <c r="T162" i="1" s="1"/>
  <c r="U162" i="1" s="1"/>
  <c r="R46" i="1"/>
  <c r="T46" i="1" s="1"/>
  <c r="U46" i="1" s="1"/>
  <c r="R119" i="1"/>
  <c r="T119" i="1" s="1"/>
  <c r="U119" i="1" s="1"/>
  <c r="R204" i="1"/>
  <c r="T204" i="1" s="1"/>
  <c r="U204" i="1" s="1"/>
  <c r="V61" i="1" s="1"/>
  <c r="V152" i="1" l="1"/>
  <c r="V172" i="1"/>
  <c r="V259" i="1"/>
  <c r="V202" i="1"/>
  <c r="V35" i="1"/>
  <c r="V279" i="1"/>
  <c r="V112" i="1"/>
  <c r="V91" i="1"/>
  <c r="V39" i="1"/>
  <c r="V59" i="1"/>
  <c r="V38" i="1"/>
  <c r="V96" i="1"/>
  <c r="V158" i="1"/>
  <c r="V275" i="1"/>
  <c r="V281" i="1"/>
  <c r="V139" i="1"/>
  <c r="V245" i="1"/>
  <c r="V269" i="1"/>
  <c r="V149" i="1"/>
  <c r="V206" i="1"/>
  <c r="V81" i="1"/>
  <c r="V180" i="1"/>
  <c r="V233" i="1"/>
  <c r="V223" i="1"/>
  <c r="V57" i="1"/>
  <c r="V205" i="1"/>
  <c r="V226" i="1"/>
  <c r="V104" i="1"/>
  <c r="V65" i="1"/>
  <c r="V69" i="1"/>
  <c r="V64" i="1"/>
  <c r="V181" i="1"/>
  <c r="V217" i="1"/>
  <c r="V207" i="1"/>
  <c r="V43" i="1"/>
  <c r="V98" i="1"/>
  <c r="V190" i="1"/>
  <c r="V63" i="1"/>
  <c r="V108" i="1"/>
  <c r="V210" i="1"/>
  <c r="V165" i="1"/>
  <c r="V86" i="1"/>
  <c r="V14" i="1"/>
  <c r="V16" i="1"/>
  <c r="V34" i="1"/>
  <c r="V251" i="1"/>
  <c r="V133" i="1"/>
  <c r="V52" i="1"/>
  <c r="V268" i="1"/>
  <c r="V239" i="1"/>
  <c r="V143" i="1"/>
  <c r="V101" i="1"/>
  <c r="V184" i="1"/>
  <c r="V51" i="1"/>
  <c r="V187" i="1"/>
  <c r="V262" i="1"/>
  <c r="V135" i="1"/>
  <c r="V44" i="1"/>
  <c r="V42" i="1"/>
  <c r="V85" i="1"/>
  <c r="V247" i="1"/>
  <c r="V287" i="1"/>
  <c r="V123" i="1"/>
  <c r="V234" i="1"/>
  <c r="V127" i="1"/>
  <c r="V277" i="1"/>
  <c r="V244" i="1"/>
  <c r="V250" i="1"/>
  <c r="V253" i="1"/>
  <c r="V82" i="1"/>
  <c r="V254" i="1"/>
  <c r="V5" i="1"/>
  <c r="D11" i="2" s="1"/>
  <c r="V163" i="1"/>
  <c r="V49" i="1"/>
  <c r="V168" i="1"/>
  <c r="V100" i="1"/>
  <c r="V13" i="1"/>
  <c r="V146" i="1"/>
  <c r="V270" i="1"/>
  <c r="V97" i="1"/>
  <c r="V219" i="1"/>
  <c r="V26" i="1"/>
  <c r="V142" i="1"/>
  <c r="V193" i="1"/>
  <c r="V235" i="1"/>
  <c r="V282" i="1"/>
  <c r="V118" i="1"/>
  <c r="V225" i="1"/>
  <c r="V47" i="1"/>
  <c r="V50" i="1"/>
  <c r="V276" i="1"/>
  <c r="V227" i="1"/>
  <c r="V40" i="1"/>
  <c r="V93" i="1"/>
  <c r="V56" i="1"/>
  <c r="V89" i="1"/>
  <c r="V204" i="1"/>
  <c r="V134" i="1"/>
  <c r="V155" i="1"/>
  <c r="V159" i="1"/>
  <c r="V150" i="1"/>
  <c r="V228" i="1"/>
  <c r="V94" i="1"/>
  <c r="V192" i="1"/>
  <c r="V208" i="1"/>
  <c r="V216" i="1"/>
  <c r="V260" i="1"/>
  <c r="V186" i="1"/>
  <c r="V263" i="1"/>
  <c r="V189" i="1"/>
  <c r="V232" i="1"/>
  <c r="V274" i="1"/>
  <c r="V154" i="1"/>
  <c r="V41" i="1"/>
  <c r="V105" i="1"/>
  <c r="V160" i="1"/>
  <c r="V176" i="1"/>
  <c r="V117" i="1"/>
  <c r="V107" i="1"/>
  <c r="V15" i="1"/>
  <c r="V125" i="1"/>
  <c r="V128" i="1"/>
  <c r="V199" i="1"/>
  <c r="V74" i="1"/>
  <c r="V27" i="1"/>
  <c r="V183" i="1"/>
  <c r="V201" i="1"/>
  <c r="V31" i="1"/>
  <c r="V286" i="1"/>
  <c r="V129" i="1"/>
  <c r="V169" i="1"/>
  <c r="V147" i="1"/>
  <c r="V191" i="1"/>
  <c r="V195" i="1"/>
  <c r="V203" i="1"/>
  <c r="V2" i="1"/>
  <c r="V17" i="1"/>
  <c r="V29" i="1"/>
  <c r="V109" i="1"/>
  <c r="V161" i="1"/>
  <c r="V87" i="1"/>
  <c r="V209" i="1"/>
  <c r="V75" i="1"/>
  <c r="V70" i="1"/>
  <c r="V248" i="1"/>
  <c r="V83" i="1"/>
  <c r="V236" i="1"/>
  <c r="V224" i="1"/>
  <c r="V90" i="1"/>
  <c r="V256" i="1"/>
  <c r="V261" i="1"/>
  <c r="V174" i="1"/>
  <c r="V12" i="1"/>
  <c r="V76" i="1"/>
  <c r="V249" i="1"/>
  <c r="V28" i="1"/>
  <c r="V115" i="1"/>
  <c r="V62" i="1"/>
  <c r="V66" i="1"/>
  <c r="V243" i="1"/>
  <c r="V78" i="1"/>
  <c r="V136" i="1"/>
  <c r="V178" i="1"/>
  <c r="V214" i="1"/>
  <c r="V8" i="1"/>
  <c r="V200" i="1"/>
  <c r="V58" i="1"/>
  <c r="V173" i="1"/>
  <c r="V110" i="1"/>
  <c r="V218" i="1"/>
  <c r="V222" i="1"/>
  <c r="V246" i="1"/>
  <c r="V130" i="1"/>
  <c r="V21" i="1"/>
  <c r="V284" i="1"/>
  <c r="V148" i="1"/>
  <c r="V60" i="1"/>
  <c r="V264" i="1"/>
  <c r="V170" i="1"/>
  <c r="V80" i="1"/>
  <c r="V33" i="1"/>
  <c r="V272" i="1"/>
  <c r="V221" i="1"/>
  <c r="V283" i="1"/>
  <c r="V231" i="1"/>
  <c r="V92" i="1"/>
  <c r="V4" i="1"/>
  <c r="D14" i="2" s="1"/>
  <c r="V252" i="1"/>
  <c r="V122" i="1"/>
  <c r="D7" i="2"/>
  <c r="D6" i="2"/>
  <c r="D5" i="2"/>
  <c r="D3" i="2"/>
  <c r="D13" i="2" l="1"/>
  <c r="F13" i="2" s="1"/>
  <c r="D12" i="2"/>
  <c r="F12" i="2" s="1"/>
  <c r="F14" i="2"/>
  <c r="F11" i="2"/>
  <c r="D8" i="2"/>
</calcChain>
</file>

<file path=xl/sharedStrings.xml><?xml version="1.0" encoding="utf-8"?>
<sst xmlns="http://schemas.openxmlformats.org/spreadsheetml/2006/main" count="6635" uniqueCount="2113">
  <si>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</si>
  <si>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</si>
  <si>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</si>
  <si>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</si>
  <si>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</si>
  <si>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</si>
  <si>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</si>
  <si>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</si>
  <si>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</si>
  <si>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</si>
  <si>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</si>
  <si>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</si>
  <si>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</si>
  <si>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</si>
  <si>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</si>
  <si>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</si>
  <si>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</si>
  <si>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</si>
  <si>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</si>
  <si>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</si>
  <si>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</si>
  <si>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</si>
  <si>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</si>
  <si>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</si>
  <si>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</si>
  <si>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</si>
  <si>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</si>
  <si>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</si>
  <si>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</si>
  <si>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</si>
  <si>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</si>
  <si>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</si>
  <si>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Chris Sarvis</t>
  </si>
  <si>
    <t>Csarvis3</t>
  </si>
  <si>
    <t>John Lorenz</t>
  </si>
  <si>
    <t>JohnLor</t>
  </si>
  <si>
    <t>Robert Heyrich</t>
  </si>
  <si>
    <t>BroccoliRaboom</t>
  </si>
  <si>
    <t>Kurt Grizzard</t>
  </si>
  <si>
    <t>NyYanksFan99</t>
  </si>
  <si>
    <t>Adam Blum</t>
  </si>
  <si>
    <t>DadChef</t>
  </si>
  <si>
    <t>Jason M Tibbetts</t>
  </si>
  <si>
    <t>JMTibbs</t>
  </si>
  <si>
    <t>Rob Lato</t>
  </si>
  <si>
    <t>AvereFede</t>
  </si>
  <si>
    <t>Jason Koenig</t>
  </si>
  <si>
    <t>mearsbend</t>
  </si>
  <si>
    <t>Joe Anthony</t>
  </si>
  <si>
    <t>ThunderPony</t>
  </si>
  <si>
    <t>Don Kennedy</t>
  </si>
  <si>
    <t>ChapmanLakeDad</t>
  </si>
  <si>
    <t>Connor Lewis</t>
  </si>
  <si>
    <t>CDubLewis</t>
  </si>
  <si>
    <t>Joseph Smiesko II</t>
  </si>
  <si>
    <t>Tanker_</t>
  </si>
  <si>
    <t>Greg Popowitz</t>
  </si>
  <si>
    <t>Ramblin_Wreck02</t>
  </si>
  <si>
    <t>Jesper Dinesen</t>
  </si>
  <si>
    <t>dinogetsfit</t>
  </si>
  <si>
    <t>Adam Reed</t>
  </si>
  <si>
    <t>Cool_dad69</t>
  </si>
  <si>
    <t>Daniel Johnston</t>
  </si>
  <si>
    <t>MrJohnston3</t>
  </si>
  <si>
    <t>Matthew Brada</t>
  </si>
  <si>
    <t>FullMetalMatt</t>
  </si>
  <si>
    <t>Jamie Frankel</t>
  </si>
  <si>
    <t>RideFrankelRide</t>
  </si>
  <si>
    <t>Mark Hirsch</t>
  </si>
  <si>
    <t>MarathonerMark</t>
  </si>
  <si>
    <t>Tyler Funderburke</t>
  </si>
  <si>
    <t>DadPeddler</t>
  </si>
  <si>
    <t>Christopher Stehr</t>
  </si>
  <si>
    <t>Chris_YNWA_921</t>
  </si>
  <si>
    <t>Sean Beaudry</t>
  </si>
  <si>
    <t>SlimDaddyBBQ</t>
  </si>
  <si>
    <t>Ryan Marshall</t>
  </si>
  <si>
    <t>4_A_Dad_Bod_Mod</t>
  </si>
  <si>
    <t>Justin Storms</t>
  </si>
  <si>
    <t>SupaDadBod</t>
  </si>
  <si>
    <t>Adam Frink</t>
  </si>
  <si>
    <t>Frinkanator</t>
  </si>
  <si>
    <t>Zachary Bearden</t>
  </si>
  <si>
    <t>ZackMorris1988</t>
  </si>
  <si>
    <t>Chris Nudd</t>
  </si>
  <si>
    <t>Nudderbutter</t>
  </si>
  <si>
    <t>Jeff Richards</t>
  </si>
  <si>
    <t>jeffrichards</t>
  </si>
  <si>
    <t>Nathan Budke</t>
  </si>
  <si>
    <t>nateb89</t>
  </si>
  <si>
    <t>Matthew Davidson</t>
  </si>
  <si>
    <t>Mdavidson716</t>
  </si>
  <si>
    <t>Chad Boyd</t>
  </si>
  <si>
    <t>CBfrom77</t>
  </si>
  <si>
    <t>Michael Castellano</t>
  </si>
  <si>
    <t>LahnoMC</t>
  </si>
  <si>
    <t>Steve Tobio</t>
  </si>
  <si>
    <t>King_Hippo</t>
  </si>
  <si>
    <t>David Cywinski</t>
  </si>
  <si>
    <t>Univega1981</t>
  </si>
  <si>
    <t>Jordan Rick</t>
  </si>
  <si>
    <t>gRUNdleOfSteel</t>
  </si>
  <si>
    <t>Chris Dries</t>
  </si>
  <si>
    <t>speakimp</t>
  </si>
  <si>
    <t>Mike Demarest</t>
  </si>
  <si>
    <t>mdem13</t>
  </si>
  <si>
    <t>Tony Montagano</t>
  </si>
  <si>
    <t>TMontagano</t>
  </si>
  <si>
    <t>Alex Hogge</t>
  </si>
  <si>
    <t>fish_n_baseball</t>
  </si>
  <si>
    <t>Leon Jonahson</t>
  </si>
  <si>
    <t>JudgeSchrute</t>
  </si>
  <si>
    <t>R.K. Cox</t>
  </si>
  <si>
    <t>BluegrassRebel</t>
  </si>
  <si>
    <t>Pete Kassly</t>
  </si>
  <si>
    <t>Hey_Peter_Man</t>
  </si>
  <si>
    <t>Shawn Kennedy</t>
  </si>
  <si>
    <t>SKennedy504</t>
  </si>
  <si>
    <t>Bradley Lane</t>
  </si>
  <si>
    <t>BradTheGirlDad</t>
  </si>
  <si>
    <t>Brent Frank</t>
  </si>
  <si>
    <t>Sparky6</t>
  </si>
  <si>
    <t>Bryan Beckman</t>
  </si>
  <si>
    <t>almaamulek</t>
  </si>
  <si>
    <t>Robert Cacic</t>
  </si>
  <si>
    <t>demonlegs</t>
  </si>
  <si>
    <t>John Lewis</t>
  </si>
  <si>
    <t>Omgtaintpain</t>
  </si>
  <si>
    <t>Brian Giggey</t>
  </si>
  <si>
    <t>bgigs</t>
  </si>
  <si>
    <t>JP Sredzinski</t>
  </si>
  <si>
    <t>JPnow</t>
  </si>
  <si>
    <t>Bob Brady</t>
  </si>
  <si>
    <t>rpbrady</t>
  </si>
  <si>
    <t>Jordan Mason</t>
  </si>
  <si>
    <t>JBenStrugglin</t>
  </si>
  <si>
    <t>Alex Zequeira</t>
  </si>
  <si>
    <t>Ridin4FamRRRMe</t>
  </si>
  <si>
    <t>Aatif Jaleel</t>
  </si>
  <si>
    <t>Aatif911</t>
  </si>
  <si>
    <t>Scott Dishman</t>
  </si>
  <si>
    <t>SmokinDish</t>
  </si>
  <si>
    <t>Josh Arnkoff</t>
  </si>
  <si>
    <t>CrimeDawg</t>
  </si>
  <si>
    <t>Glenn Krieger</t>
  </si>
  <si>
    <t>ChiroGator</t>
  </si>
  <si>
    <t>Paul McInnis</t>
  </si>
  <si>
    <t>pauljmc5</t>
  </si>
  <si>
    <t>Garrett Graff</t>
  </si>
  <si>
    <t>LLkoolG</t>
  </si>
  <si>
    <t>Mike Miller</t>
  </si>
  <si>
    <t>Mikestown</t>
  </si>
  <si>
    <t>Rob Sessions</t>
  </si>
  <si>
    <t>TurntTeacher</t>
  </si>
  <si>
    <t>Jordan JL</t>
  </si>
  <si>
    <t>GiveitSomeBeans</t>
  </si>
  <si>
    <t>Marcus Hosford</t>
  </si>
  <si>
    <t>Dome_inator</t>
  </si>
  <si>
    <t>Jeffrey Greenblatt</t>
  </si>
  <si>
    <t>GreenMachine_</t>
  </si>
  <si>
    <t>Tyler Carmichael</t>
  </si>
  <si>
    <t>RuffriderTC</t>
  </si>
  <si>
    <t>George Conway</t>
  </si>
  <si>
    <t>Beercycles</t>
  </si>
  <si>
    <t>Joseph Reis</t>
  </si>
  <si>
    <t>JReis624</t>
  </si>
  <si>
    <t>Brian Estock</t>
  </si>
  <si>
    <t>bestock16</t>
  </si>
  <si>
    <t>Rich Garces</t>
  </si>
  <si>
    <t>Demed70</t>
  </si>
  <si>
    <t>Trevor Nelson</t>
  </si>
  <si>
    <t>Neltrev</t>
  </si>
  <si>
    <t>Nate Rosen</t>
  </si>
  <si>
    <t>BassTrombonist</t>
  </si>
  <si>
    <t>Ray Lau</t>
  </si>
  <si>
    <t>RLau78</t>
  </si>
  <si>
    <t>Nicholas Hansen</t>
  </si>
  <si>
    <t>BigDaddyNH</t>
  </si>
  <si>
    <t>Dusty werner</t>
  </si>
  <si>
    <t>Wernerd46</t>
  </si>
  <si>
    <t>George K. Anagnostou</t>
  </si>
  <si>
    <t>BigGreek_4</t>
  </si>
  <si>
    <t>Marc Anthony Otero</t>
  </si>
  <si>
    <t>RagePlusUltra</t>
  </si>
  <si>
    <t>Brett Belden</t>
  </si>
  <si>
    <t>BrettOnTheBike</t>
  </si>
  <si>
    <t>Andrew Rosabianca</t>
  </si>
  <si>
    <t>CyclingFriar</t>
  </si>
  <si>
    <t>Carl Knable</t>
  </si>
  <si>
    <t>DadBodNoMo21</t>
  </si>
  <si>
    <t>Mark verlaan</t>
  </si>
  <si>
    <t>Puddlz_24_7</t>
  </si>
  <si>
    <t>Evan Joseph Kline</t>
  </si>
  <si>
    <t>KlinesDontQuit</t>
  </si>
  <si>
    <t>Jeremiah Six</t>
  </si>
  <si>
    <t>Hate2wrkout</t>
  </si>
  <si>
    <t>Michael Michael-motorcycle</t>
  </si>
  <si>
    <t>CyclinMichaelin</t>
  </si>
  <si>
    <t>Michael Ogletree</t>
  </si>
  <si>
    <t>TheRavenFlies</t>
  </si>
  <si>
    <t>Alex Gonikman</t>
  </si>
  <si>
    <t>agthang78</t>
  </si>
  <si>
    <t>John Paul Lobato</t>
  </si>
  <si>
    <t>JOPALO</t>
  </si>
  <si>
    <t>Keith Gardner</t>
  </si>
  <si>
    <t>BeardedKeith</t>
  </si>
  <si>
    <t>David Bain</t>
  </si>
  <si>
    <t>riding4Hamms</t>
  </si>
  <si>
    <t>Bill Van Horn</t>
  </si>
  <si>
    <t>Fit_Flanders</t>
  </si>
  <si>
    <t>Chris Ancipink</t>
  </si>
  <si>
    <t>knipicna</t>
  </si>
  <si>
    <t>Mark Tucker</t>
  </si>
  <si>
    <t>Malandro</t>
  </si>
  <si>
    <t>Carl Dargitz</t>
  </si>
  <si>
    <t>CutARusty1407</t>
  </si>
  <si>
    <t>Paul Fuery</t>
  </si>
  <si>
    <t>Dustin Vallus</t>
  </si>
  <si>
    <t>dgvallus</t>
  </si>
  <si>
    <t>Vicente Lemus</t>
  </si>
  <si>
    <t>VinceVanGo</t>
  </si>
  <si>
    <t>Dominick Feriozzi</t>
  </si>
  <si>
    <t>SpintelChief</t>
  </si>
  <si>
    <t>Collin Smith</t>
  </si>
  <si>
    <t>TherapistDad</t>
  </si>
  <si>
    <t>Steven Hatfield Withrow</t>
  </si>
  <si>
    <t>TattedDadBod</t>
  </si>
  <si>
    <t>Chris Lear</t>
  </si>
  <si>
    <t>LearJet627</t>
  </si>
  <si>
    <t>Keres Fite</t>
  </si>
  <si>
    <t>keresfite</t>
  </si>
  <si>
    <t>Joseph Milazzo</t>
  </si>
  <si>
    <t>kimJONpedals</t>
  </si>
  <si>
    <t>Rob Vance</t>
  </si>
  <si>
    <t>RobV123</t>
  </si>
  <si>
    <t>karl mac</t>
  </si>
  <si>
    <t>BustingAMcNut</t>
  </si>
  <si>
    <t>Kyle hundt</t>
  </si>
  <si>
    <t>BeAGoldfishOn12</t>
  </si>
  <si>
    <t>Ian Everdell</t>
  </si>
  <si>
    <t>CantEatJustOne</t>
  </si>
  <si>
    <t>Mathew Ray Nolan</t>
  </si>
  <si>
    <t>Cycletherapist8</t>
  </si>
  <si>
    <t>Tell Haakon Pickarts</t>
  </si>
  <si>
    <t>tPick32</t>
  </si>
  <si>
    <t>David Sukinik</t>
  </si>
  <si>
    <t>david_i_am</t>
  </si>
  <si>
    <t>Ian Clark</t>
  </si>
  <si>
    <t>PedalinInHunmus</t>
  </si>
  <si>
    <t>Jimmy Yun</t>
  </si>
  <si>
    <t>jimmmyfly</t>
  </si>
  <si>
    <t>Darren Perizzolo</t>
  </si>
  <si>
    <t>Hanzzolo</t>
  </si>
  <si>
    <t>Paul Brundage</t>
  </si>
  <si>
    <t>PaulieGuts747</t>
  </si>
  <si>
    <t>Michael Carreiro</t>
  </si>
  <si>
    <t>CaptHeadsUp</t>
  </si>
  <si>
    <t>Mark hammerquist</t>
  </si>
  <si>
    <t>BanditsMyHero</t>
  </si>
  <si>
    <t>Frank Allen</t>
  </si>
  <si>
    <t>BigPapaPanda</t>
  </si>
  <si>
    <t>Justin Alford</t>
  </si>
  <si>
    <t>NotEnoughTime</t>
  </si>
  <si>
    <t>Rey Rodríguez</t>
  </si>
  <si>
    <t>DrRodriguez</t>
  </si>
  <si>
    <t>Donnell Powell</t>
  </si>
  <si>
    <t>Justdlwp</t>
  </si>
  <si>
    <t>Ernest Yuen</t>
  </si>
  <si>
    <t>ilooksik_at_50</t>
  </si>
  <si>
    <t>Robert Wonser</t>
  </si>
  <si>
    <t>CheerfulRobot</t>
  </si>
  <si>
    <t>Tyler Grenville</t>
  </si>
  <si>
    <t>Rides4poptarts</t>
  </si>
  <si>
    <t>Phil Lynch</t>
  </si>
  <si>
    <t>leprechaunphil</t>
  </si>
  <si>
    <t>Sean Hansen</t>
  </si>
  <si>
    <t>SeanOfTheDad</t>
  </si>
  <si>
    <t>Elisha Harrison</t>
  </si>
  <si>
    <t>Dadalorian_of_3</t>
  </si>
  <si>
    <t>Brian Stroud</t>
  </si>
  <si>
    <t>Carolina_BS</t>
  </si>
  <si>
    <t>Bobby Flotkoetter</t>
  </si>
  <si>
    <t>MTBikerBob</t>
  </si>
  <si>
    <t>J-P Alarie</t>
  </si>
  <si>
    <t>Judobum</t>
  </si>
  <si>
    <t>Derek wynne</t>
  </si>
  <si>
    <t>Djwynne</t>
  </si>
  <si>
    <t>Jonathan Heger</t>
  </si>
  <si>
    <t>RunSpinDoItAgin</t>
  </si>
  <si>
    <t>Tim Hardman</t>
  </si>
  <si>
    <t>13atman</t>
  </si>
  <si>
    <t>Trent Karr</t>
  </si>
  <si>
    <t>New_Me</t>
  </si>
  <si>
    <t>Pete Lingenheld</t>
  </si>
  <si>
    <t>fly_eagles</t>
  </si>
  <si>
    <t>Brian Statler</t>
  </si>
  <si>
    <t>bstat86</t>
  </si>
  <si>
    <t>Michael Morrone</t>
  </si>
  <si>
    <t>McRones</t>
  </si>
  <si>
    <t>Justin Fifield</t>
  </si>
  <si>
    <t>Justang2</t>
  </si>
  <si>
    <t>Justin Throwe</t>
  </si>
  <si>
    <t>MinionMaster_X3</t>
  </si>
  <si>
    <t>Alexander Jon</t>
  </si>
  <si>
    <t>Dr_butts</t>
  </si>
  <si>
    <t>Daniel McAdams</t>
  </si>
  <si>
    <t>DrMcAdams</t>
  </si>
  <si>
    <t>Richard de Chevigny</t>
  </si>
  <si>
    <t>WpgRichard</t>
  </si>
  <si>
    <t>Pe Rey</t>
  </si>
  <si>
    <t>Pete_reynolds</t>
  </si>
  <si>
    <t>Scott Witkowsky</t>
  </si>
  <si>
    <t>Boaty_McFloaty</t>
  </si>
  <si>
    <t>Drew Galligan</t>
  </si>
  <si>
    <t>gatorbolt17</t>
  </si>
  <si>
    <t>Joseph Baran</t>
  </si>
  <si>
    <t>TheCatDaddy</t>
  </si>
  <si>
    <t>Ned Calderone</t>
  </si>
  <si>
    <t>sooner84</t>
  </si>
  <si>
    <t>Eric Sorensen</t>
  </si>
  <si>
    <t>TnT_Dad</t>
  </si>
  <si>
    <t>Jordan Wolfs</t>
  </si>
  <si>
    <t>Fat_to_fitish</t>
  </si>
  <si>
    <t>Ray Green</t>
  </si>
  <si>
    <t>RayDG</t>
  </si>
  <si>
    <t>Greg Bodkin</t>
  </si>
  <si>
    <t>Hffn_N_Pffn</t>
  </si>
  <si>
    <t>Severino Randazzo</t>
  </si>
  <si>
    <t>severoni</t>
  </si>
  <si>
    <t>Mike Swift</t>
  </si>
  <si>
    <t>Swizzle1979</t>
  </si>
  <si>
    <t>Daz Kite</t>
  </si>
  <si>
    <t>Daz_Wildheart</t>
  </si>
  <si>
    <t>Donald Pospisil</t>
  </si>
  <si>
    <t>TheDon07</t>
  </si>
  <si>
    <t>Dave McCrae</t>
  </si>
  <si>
    <t>McBeard</t>
  </si>
  <si>
    <t>Patrick Welsh</t>
  </si>
  <si>
    <t>Pat_in_Boston</t>
  </si>
  <si>
    <t>Kyle Barber</t>
  </si>
  <si>
    <t>Kyledbarber</t>
  </si>
  <si>
    <t>Chris Crawford</t>
  </si>
  <si>
    <t>AzNcPeregrino</t>
  </si>
  <si>
    <t>Geoff Kreiling</t>
  </si>
  <si>
    <t>GeoffK</t>
  </si>
  <si>
    <t>Adam Clous</t>
  </si>
  <si>
    <t>NonDadBodDad</t>
  </si>
  <si>
    <t>Rich Gurr</t>
  </si>
  <si>
    <t>J1mmyleg</t>
  </si>
  <si>
    <t>Marcos Ahumada</t>
  </si>
  <si>
    <t>Chafed_Taint</t>
  </si>
  <si>
    <t>Nick Hirsch</t>
  </si>
  <si>
    <t>Saint_Nick</t>
  </si>
  <si>
    <t>Jordan Luke</t>
  </si>
  <si>
    <t>HeySlowdownGuys</t>
  </si>
  <si>
    <t>Scott Butler</t>
  </si>
  <si>
    <t>SharkLawyer</t>
  </si>
  <si>
    <t>Tulley Wahren</t>
  </si>
  <si>
    <t>Tulleyman</t>
  </si>
  <si>
    <t>Geoff Charkow</t>
  </si>
  <si>
    <t>PistonPowerSpnr</t>
  </si>
  <si>
    <t>Lance Larsen</t>
  </si>
  <si>
    <t>GlutesWitDaFur</t>
  </si>
  <si>
    <t>Adam Dickens</t>
  </si>
  <si>
    <t>Candle_Guy</t>
  </si>
  <si>
    <t>Matthew Piper</t>
  </si>
  <si>
    <t>AirtightComic</t>
  </si>
  <si>
    <t>Jesse Hicks</t>
  </si>
  <si>
    <t>GhostRider856</t>
  </si>
  <si>
    <t>Chris Puglisi</t>
  </si>
  <si>
    <t>chrispugs</t>
  </si>
  <si>
    <t>Michael Sprague</t>
  </si>
  <si>
    <t>BikeMamba</t>
  </si>
  <si>
    <t>John kovas</t>
  </si>
  <si>
    <t>ChipTheJet</t>
  </si>
  <si>
    <t>Nate Stephens</t>
  </si>
  <si>
    <t>NateDog90</t>
  </si>
  <si>
    <t>Whit France-Kelly</t>
  </si>
  <si>
    <t>Smooth_rider41</t>
  </si>
  <si>
    <t>Bill Guiberson</t>
  </si>
  <si>
    <t>One_11</t>
  </si>
  <si>
    <t>Richard Wasleski</t>
  </si>
  <si>
    <t>thewazz1</t>
  </si>
  <si>
    <t>Bryan Symons</t>
  </si>
  <si>
    <t>SyGuy720</t>
  </si>
  <si>
    <t>Jason Davis</t>
  </si>
  <si>
    <t>Docdavis05</t>
  </si>
  <si>
    <t>Jonathan Edward</t>
  </si>
  <si>
    <t>JGtheFNP</t>
  </si>
  <si>
    <t>Justin Grubb</t>
  </si>
  <si>
    <t>JGrubb82</t>
  </si>
  <si>
    <t>Kurtis Voorhees</t>
  </si>
  <si>
    <t>MISTER_KURTIS</t>
  </si>
  <si>
    <t>Adam Moore</t>
  </si>
  <si>
    <t>AdamWM135</t>
  </si>
  <si>
    <t>Dillon Worley</t>
  </si>
  <si>
    <t>mdworley08</t>
  </si>
  <si>
    <t>Mark Feeney</t>
  </si>
  <si>
    <t>FEENMACHINE22</t>
  </si>
  <si>
    <t>Ryan McMahon</t>
  </si>
  <si>
    <t>Ryan_Mc83</t>
  </si>
  <si>
    <t>Michael Monteleone</t>
  </si>
  <si>
    <t>Monteleone77</t>
  </si>
  <si>
    <t>Andrew Cipriano</t>
  </si>
  <si>
    <t>CippaRamma</t>
  </si>
  <si>
    <t>David Weinberg</t>
  </si>
  <si>
    <t>RedRedWeinberg</t>
  </si>
  <si>
    <t>Caleb Kirkish</t>
  </si>
  <si>
    <t>Kirkyfish</t>
  </si>
  <si>
    <t>James Downey</t>
  </si>
  <si>
    <t>Minkey77</t>
  </si>
  <si>
    <t>Dan Lawton</t>
  </si>
  <si>
    <t>dannydreamboat</t>
  </si>
  <si>
    <t>Tim Six</t>
  </si>
  <si>
    <t>CheckSix35</t>
  </si>
  <si>
    <t>Mitchell Jordan K</t>
  </si>
  <si>
    <t>InMyBag</t>
  </si>
  <si>
    <t>Jon Horton</t>
  </si>
  <si>
    <t>Jon_Horton</t>
  </si>
  <si>
    <t>Howard Ward</t>
  </si>
  <si>
    <t>DeeTective2409</t>
  </si>
  <si>
    <t>Kevin Ring</t>
  </si>
  <si>
    <t>MrDiamondRing</t>
  </si>
  <si>
    <t>Barry Wheeler</t>
  </si>
  <si>
    <t>Psyclesocial</t>
  </si>
  <si>
    <t>mitch hurn</t>
  </si>
  <si>
    <t>MHurn</t>
  </si>
  <si>
    <t>Graham Tickell</t>
  </si>
  <si>
    <t>Aussiecan</t>
  </si>
  <si>
    <t>Mike Nulicek</t>
  </si>
  <si>
    <t>_MIKE_DROP_</t>
  </si>
  <si>
    <t>Justin Perry</t>
  </si>
  <si>
    <t>JustinPerry9</t>
  </si>
  <si>
    <t>Aaron Rowley</t>
  </si>
  <si>
    <t>PayMeTwice</t>
  </si>
  <si>
    <t>Rocky Phillips</t>
  </si>
  <si>
    <t>Rockytacos</t>
  </si>
  <si>
    <t>Kale Bushmeyer</t>
  </si>
  <si>
    <t>614_irondad</t>
  </si>
  <si>
    <t>David Bagshaw</t>
  </si>
  <si>
    <t>English_David</t>
  </si>
  <si>
    <t>Andrew Darin</t>
  </si>
  <si>
    <t>nevertougher</t>
  </si>
  <si>
    <t>Joe Bertelloni</t>
  </si>
  <si>
    <t>misterb17</t>
  </si>
  <si>
    <t>Matthew corrin</t>
  </si>
  <si>
    <t>Matt_C556</t>
  </si>
  <si>
    <t>Scott Przymus</t>
  </si>
  <si>
    <t>ChefScott</t>
  </si>
  <si>
    <t>David Gomez</t>
  </si>
  <si>
    <t>I_PulledAHammy</t>
  </si>
  <si>
    <t>Jake Ryan</t>
  </si>
  <si>
    <t>jfrias165</t>
  </si>
  <si>
    <t>Scott Estock</t>
  </si>
  <si>
    <t>GetYourDirtRite</t>
  </si>
  <si>
    <t>Michael Gladstone</t>
  </si>
  <si>
    <t>GladdyDaddy</t>
  </si>
  <si>
    <t>Tom Everard</t>
  </si>
  <si>
    <t>ATXSparty</t>
  </si>
  <si>
    <t>Matt R Crespin</t>
  </si>
  <si>
    <t>FlatMattRDH</t>
  </si>
  <si>
    <t>Andrew Hardesty</t>
  </si>
  <si>
    <t>Dru_Hards</t>
  </si>
  <si>
    <t>Roger Gill</t>
  </si>
  <si>
    <t>RunningRog</t>
  </si>
  <si>
    <t>Daniel Pilecki</t>
  </si>
  <si>
    <t>USAF_Pickle</t>
  </si>
  <si>
    <t>Lee evans</t>
  </si>
  <si>
    <t>Fatlad_2_fitdad</t>
  </si>
  <si>
    <t>Brian Verlaan</t>
  </si>
  <si>
    <t>CoachVerlaan</t>
  </si>
  <si>
    <t>Brian Evans</t>
  </si>
  <si>
    <t>BEvansGoCougs</t>
  </si>
  <si>
    <t>Jake Teague</t>
  </si>
  <si>
    <t>JakeTeague</t>
  </si>
  <si>
    <t>Jonathon Brindley</t>
  </si>
  <si>
    <t>Jbrinny</t>
  </si>
  <si>
    <t>Andrew durling</t>
  </si>
  <si>
    <t>Yrdeeznutznumb</t>
  </si>
  <si>
    <t>Renjith Narendranathan Nair</t>
  </si>
  <si>
    <t>Renjiz</t>
  </si>
  <si>
    <t>Umar Sheikh</t>
  </si>
  <si>
    <t>Umar_S</t>
  </si>
  <si>
    <t>Eric Saidel</t>
  </si>
  <si>
    <t>Abba_Dabba_Dude</t>
  </si>
  <si>
    <t>Rogelio Cortes Jr.</t>
  </si>
  <si>
    <t>willgetinshape</t>
  </si>
  <si>
    <t>Tony Lorenz</t>
  </si>
  <si>
    <t>JackSkullington</t>
  </si>
  <si>
    <t>Adam Walker</t>
  </si>
  <si>
    <t>ajwalks</t>
  </si>
  <si>
    <t>Richard Jenkinson</t>
  </si>
  <si>
    <t>Doc_RJ</t>
  </si>
  <si>
    <t>Kevin Frawley</t>
  </si>
  <si>
    <t>KevinFrawley</t>
  </si>
  <si>
    <t>Dong Kim</t>
  </si>
  <si>
    <t>Dmkdaddykong</t>
  </si>
  <si>
    <t>Neal Mortimer</t>
  </si>
  <si>
    <t>RacetheTrain181</t>
  </si>
  <si>
    <t>Tyler Russell</t>
  </si>
  <si>
    <t>Vettecitydad</t>
  </si>
  <si>
    <t>Josh Blackler</t>
  </si>
  <si>
    <t>Exmalibu</t>
  </si>
  <si>
    <t>Russell Dilley</t>
  </si>
  <si>
    <t>CatchEm_All</t>
  </si>
  <si>
    <t>Artemio Chavez</t>
  </si>
  <si>
    <t>Living_the_dean</t>
  </si>
  <si>
    <t>Phil Dougherty</t>
  </si>
  <si>
    <t>PhilTotesHector</t>
  </si>
  <si>
    <t>Kyle McCarthy</t>
  </si>
  <si>
    <t>Kyle_Crocodile</t>
  </si>
  <si>
    <t>Kyle Capps</t>
  </si>
  <si>
    <t>KCapps13</t>
  </si>
  <si>
    <t>Scott Blaisel</t>
  </si>
  <si>
    <t>ScottSpins79</t>
  </si>
  <si>
    <t>Aaron Morgan</t>
  </si>
  <si>
    <t>MisterMoose77</t>
  </si>
  <si>
    <t>Matt Rakochey</t>
  </si>
  <si>
    <t>MattRak</t>
  </si>
  <si>
    <t>Parker Jacobs</t>
  </si>
  <si>
    <t>thePJ1</t>
  </si>
  <si>
    <t>Colin Hanson</t>
  </si>
  <si>
    <t>Hustlebuff</t>
  </si>
  <si>
    <t>Jordan Schuster</t>
  </si>
  <si>
    <t>JPacCrew</t>
  </si>
  <si>
    <t>Steven McIntosh</t>
  </si>
  <si>
    <t>golfdad82</t>
  </si>
  <si>
    <t>MW Feldman</t>
  </si>
  <si>
    <t>CyclinFoodie</t>
  </si>
  <si>
    <t>Justin Thompson</t>
  </si>
  <si>
    <t>jrthompson83</t>
  </si>
  <si>
    <t>Joseph Shields</t>
  </si>
  <si>
    <t>SonOfJorEl</t>
  </si>
  <si>
    <t>Mike Callahan</t>
  </si>
  <si>
    <t>MikeCDadof3</t>
  </si>
  <si>
    <t>Michael Caffarello</t>
  </si>
  <si>
    <t>MCaff</t>
  </si>
  <si>
    <t>Wes Newman</t>
  </si>
  <si>
    <t>Girldad2686</t>
  </si>
  <si>
    <t>Robert Gibson</t>
  </si>
  <si>
    <t>GibbyGreenGo</t>
  </si>
  <si>
    <t>James Carruthers</t>
  </si>
  <si>
    <t>JimboTR0N</t>
  </si>
  <si>
    <t>Matthew Pooser</t>
  </si>
  <si>
    <t>2manybrews</t>
  </si>
  <si>
    <t>Christopher Silva</t>
  </si>
  <si>
    <t>GoBrazilGo</t>
  </si>
  <si>
    <t>steve konisky</t>
  </si>
  <si>
    <t>PhatOldGuy</t>
  </si>
  <si>
    <t>Will Reynolds</t>
  </si>
  <si>
    <t>willrey79</t>
  </si>
  <si>
    <t>Eric Gebhardt</t>
  </si>
  <si>
    <t>KindaOkAtThis</t>
  </si>
  <si>
    <t>Josh Rabinowitz</t>
  </si>
  <si>
    <t>ClipInAndClimb</t>
  </si>
  <si>
    <t>Bill Shannon</t>
  </si>
  <si>
    <t>billiamEWU</t>
  </si>
  <si>
    <t>David Vejcik</t>
  </si>
  <si>
    <t>daveeg</t>
  </si>
  <si>
    <t>Michael Shattuck</t>
  </si>
  <si>
    <t>ForeverYoung72</t>
  </si>
  <si>
    <t>Juan B Rodriguez</t>
  </si>
  <si>
    <t>DadofCheetahs</t>
  </si>
  <si>
    <t>James Stevenson</t>
  </si>
  <si>
    <t>RamJam3000</t>
  </si>
  <si>
    <t>Marc Kennedy</t>
  </si>
  <si>
    <t>TheAmazingMarc</t>
  </si>
  <si>
    <t>Kevin Doherty</t>
  </si>
  <si>
    <t>KDoReMi172</t>
  </si>
  <si>
    <t>Jesse Dumais</t>
  </si>
  <si>
    <t>Jesse34</t>
  </si>
  <si>
    <t>Jason Burden</t>
  </si>
  <si>
    <t>AgentBirdman</t>
  </si>
  <si>
    <t>David Lee</t>
  </si>
  <si>
    <t>leebles</t>
  </si>
  <si>
    <t>James Wall</t>
  </si>
  <si>
    <t>jigglyjames</t>
  </si>
  <si>
    <t>David Greenberg</t>
  </si>
  <si>
    <t>GirlDadSpinnin</t>
  </si>
  <si>
    <t>Richard Williams</t>
  </si>
  <si>
    <t>Richintoronto</t>
  </si>
  <si>
    <t>SpontelChief</t>
  </si>
  <si>
    <t>Bryan Crum</t>
  </si>
  <si>
    <t>Crummer18</t>
  </si>
  <si>
    <t>Brandon Jones</t>
  </si>
  <si>
    <t>livinglifelicky</t>
  </si>
  <si>
    <t>Jeff Van Dam</t>
  </si>
  <si>
    <t>JVD</t>
  </si>
  <si>
    <t>Steve Szeszko</t>
  </si>
  <si>
    <t>Thunder_Buddy</t>
  </si>
  <si>
    <t>Jaret Darrell</t>
  </si>
  <si>
    <t>Out4EhRip</t>
  </si>
  <si>
    <t>PATRICK KILEYRENDON</t>
  </si>
  <si>
    <t>Firelion88</t>
  </si>
  <si>
    <t>Timothy Karaso</t>
  </si>
  <si>
    <t>KongCrete</t>
  </si>
  <si>
    <t>Andrew Harrell</t>
  </si>
  <si>
    <t>ThePaceBetween</t>
  </si>
  <si>
    <t>Steve Radoslovich</t>
  </si>
  <si>
    <t>RAD_Dadoslovich</t>
  </si>
  <si>
    <t>Jake Heathcoat</t>
  </si>
  <si>
    <t>TortoiseJake</t>
  </si>
  <si>
    <t>US - Eastern Time</t>
  </si>
  <si>
    <t>Thursday Evening (5p - 10p)</t>
  </si>
  <si>
    <t>8:00 PM</t>
  </si>
  <si>
    <t>Wednesday Evening (5pm or later)</t>
  </si>
  <si>
    <t>5:30 PM</t>
  </si>
  <si>
    <t>7:00 PM</t>
  </si>
  <si>
    <t>Thursday Midday (11a - 430p)</t>
  </si>
  <si>
    <t>11:00 AM</t>
  </si>
  <si>
    <t>US - Pacific Time</t>
  </si>
  <si>
    <t>Thursday Morning (5a - 1030a)</t>
  </si>
  <si>
    <t>5:30 AM</t>
  </si>
  <si>
    <t>US - Central Time</t>
  </si>
  <si>
    <t>7:00 AM</t>
  </si>
  <si>
    <t>2:00 PM</t>
  </si>
  <si>
    <t>5:00 PM</t>
  </si>
  <si>
    <t>Friday VERY Early Morning (before 8am US Eastern)</t>
  </si>
  <si>
    <t>6:00 AM</t>
  </si>
  <si>
    <t>8:30 AM</t>
  </si>
  <si>
    <t>5:00 AM</t>
  </si>
  <si>
    <t>11:30 AM</t>
  </si>
  <si>
    <t>6:30 AM</t>
  </si>
  <si>
    <t>8:30 PM</t>
  </si>
  <si>
    <t>9:00 AM</t>
  </si>
  <si>
    <t>6:00 PM</t>
  </si>
  <si>
    <t>UK - British GMT</t>
  </si>
  <si>
    <t>10:30 AM</t>
  </si>
  <si>
    <t>US - Mountain Time</t>
  </si>
  <si>
    <t>4:00 PM</t>
  </si>
  <si>
    <t>10:00 PM</t>
  </si>
  <si>
    <t>9:00 PM</t>
  </si>
  <si>
    <t>9:30 PM</t>
  </si>
  <si>
    <t>6:30 PM</t>
  </si>
  <si>
    <t>7:30 PM</t>
  </si>
  <si>
    <t>12:00 PM</t>
  </si>
  <si>
    <t>9:30 AM</t>
  </si>
  <si>
    <t>10:00 AM</t>
  </si>
  <si>
    <t>x</t>
  </si>
  <si>
    <t>Kenny Byrne</t>
  </si>
  <si>
    <t>All_Out_Kenny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</si>
  <si>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</si>
  <si>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</si>
  <si>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</si>
  <si>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</si>
  <si>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</si>
  <si>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</si>
  <si>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</si>
  <si>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</si>
  <si>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</si>
  <si>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</si>
  <si>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</si>
  <si>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</si>
  <si>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</si>
  <si>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</si>
  <si>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</si>
  <si>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</si>
  <si>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</si>
  <si>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</si>
  <si>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</si>
  <si>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</si>
  <si>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Andrew_M_K</t>
  </si>
  <si>
    <t>4464c69c2ae74f6a97d3f84a5f74d0d9</t>
  </si>
  <si>
    <t>Call failed with status code 403 (Forbidden): GET https://api.onepeloton.com/api/user/4464c69c2ae74f6a97d3f84a5f74d0d9/workouts?joins=ride&amp;limit=20&amp;page=0</t>
  </si>
  <si>
    <t>because_pizza</t>
  </si>
  <si>
    <t>498d079394f24efa92e81bde286e3267</t>
  </si>
  <si>
    <t>8cc87a99d9634f168caec484947d6fd0</t>
  </si>
  <si>
    <t>COMPLETE</t>
  </si>
  <si>
    <t>fdfc5f95e5ad448c941e620a852f8184</t>
  </si>
  <si>
    <t>bd2bfb3be71945b9a7885e126f735fdb</t>
  </si>
  <si>
    <t>Call failed with status code 403 (Forbidden): GET https://api.onepeloton.com/api/user/bd2bfb3be71945b9a7885e126f735fdb/workouts?joins=ride&amp;limit=20&amp;page=0</t>
  </si>
  <si>
    <t>68d675dd318d4a93b7856adaf67df0ad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</si>
  <si>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</si>
  <si>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</si>
  <si>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</si>
  <si>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JonPearce1</t>
  </si>
  <si>
    <t>b195ad0fe5574754a5e61d33fe7c940d</t>
  </si>
  <si>
    <t>See_Spot_Spin</t>
  </si>
  <si>
    <t>7bb286e24d4a47f09f7cfd4cfc32ffd4</t>
  </si>
  <si>
    <t>theAmazingMarc</t>
  </si>
  <si>
    <t>f689db3639b745118898725de3a4e6a0</t>
  </si>
  <si>
    <t>000HMY</t>
  </si>
  <si>
    <t>db2e8320530743a69c15b3bf57287285</t>
  </si>
  <si>
    <t>b6ceebd101b040c9b3104193d780ae65</t>
  </si>
  <si>
    <t>ffba68d6e42e4e17b46b9ca83670d28d</t>
  </si>
  <si>
    <t>305Pajamas</t>
  </si>
  <si>
    <t>c52f137c2e834deb83efe053685e69a9</t>
  </si>
  <si>
    <t>31parkway</t>
  </si>
  <si>
    <t>088b9ca676d3444cb5bcd497deeed754</t>
  </si>
  <si>
    <t>8254c8de68c240cf815e4d63cf970808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</si>
  <si>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</si>
  <si>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</si>
  <si>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</si>
  <si>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</si>
  <si>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</si>
  <si>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</si>
  <si>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</si>
  <si>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</si>
  <si>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</si>
  <si>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</si>
  <si>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</si>
  <si>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</si>
  <si>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</si>
  <si>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</si>
  <si>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</si>
  <si>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</si>
  <si>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</si>
  <si>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</si>
  <si>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</si>
  <si>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</si>
  <si>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</si>
  <si>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</si>
  <si>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</si>
  <si>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</si>
  <si>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</si>
  <si>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</si>
  <si>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61fd9b4b168f4c77a8fb681488eb4f72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</si>
  <si>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</si>
  <si>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</si>
  <si>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</si>
  <si>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</si>
  <si>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</si>
  <si>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</si>
  <si>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df1913abe5ff477ca9e904e8e377db31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</si>
  <si>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</si>
  <si>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</si>
  <si>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</si>
  <si>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</si>
  <si>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</si>
  <si>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</si>
  <si>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ALL_OUT_KENNY</t>
  </si>
  <si>
    <t>12f2d732a0fa4feb9481fffa55860c42</t>
  </si>
  <si>
    <t>AllPuckStopHere</t>
  </si>
  <si>
    <t>aee63c9ea33444819743b59e07dd5615</t>
  </si>
  <si>
    <t>781ad1a3f4314dac92d778a2e80f9841</t>
  </si>
  <si>
    <t>Alright_Alright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</si>
  <si>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</si>
  <si>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</si>
  <si>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</si>
  <si>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</si>
  <si>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</si>
  <si>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</si>
  <si>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</si>
  <si>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</si>
  <si>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</si>
  <si>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</si>
  <si>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</si>
  <si>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</si>
  <si>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</si>
  <si>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</si>
  <si>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</si>
  <si>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</si>
  <si>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</si>
  <si>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</si>
  <si>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</si>
  <si>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AshParr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</si>
  <si>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</si>
  <si>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</si>
  <si>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</si>
  <si>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</si>
  <si>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</si>
  <si>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821d699d374e4b76acbe894e2d71417b</t>
  </si>
  <si>
    <t>ffbd69ba1d984beaa6403a97e26d934f</t>
  </si>
  <si>
    <t>aab8b2296a194827a0d607b3915733e2</t>
  </si>
  <si>
    <t>50923344660e4ceda01a9744caa260f4</t>
  </si>
  <si>
    <t>Bach2TheFuture</t>
  </si>
  <si>
    <t>fc38cd7aa5e0475689cde9a7e7199bbc</t>
  </si>
  <si>
    <t>baldketo</t>
  </si>
  <si>
    <t>24e75bce9e154b3e8680d8c2f67518f4</t>
  </si>
  <si>
    <t>4f8a543d2fb74d0284efcca834fec35a</t>
  </si>
  <si>
    <t>Banking4kjs</t>
  </si>
  <si>
    <t>f95d9e8d66cd4a928e25e4774c7abb1f</t>
  </si>
  <si>
    <t>Bark_Bark</t>
  </si>
  <si>
    <t>9efe2cb3cd924a4e8fcd07839ed3090d</t>
  </si>
  <si>
    <t>barryblanken</t>
  </si>
  <si>
    <t>a882adf9223b405dbdfeb8e4cb3f8e41</t>
  </si>
  <si>
    <t>5d2ec9076707408bb918f7c7efee3d77</t>
  </si>
  <si>
    <t>BayStatePilgrim</t>
  </si>
  <si>
    <t>bf19917c207e4b6c9fe0062934a22034</t>
  </si>
  <si>
    <t>bcorb322</t>
  </si>
  <si>
    <t>64032a3973134fa2a64356300450967a</t>
  </si>
  <si>
    <t>56ee08c795714c1c9c141551bafdd4ef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</si>
  <si>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</si>
  <si>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</si>
  <si>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</si>
  <si>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</si>
  <si>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</si>
  <si>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BECKindasaddle</t>
  </si>
  <si>
    <t>52139258fb544990b031c1f56e3ee13b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</si>
  <si>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</si>
  <si>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</si>
  <si>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</si>
  <si>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</si>
  <si>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</si>
  <si>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</si>
  <si>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</si>
  <si>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</si>
  <si>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</si>
  <si>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81e4135b609a495dac793b2828151c25</t>
  </si>
  <si>
    <t>a4383425edcc4987abf6f270e2c4fc2d</t>
  </si>
  <si>
    <t>Bfox1985</t>
  </si>
  <si>
    <t>c96935b786e84008a2f26b849b9b0748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</si>
  <si>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</si>
  <si>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</si>
  <si>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</si>
  <si>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</si>
  <si>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</si>
  <si>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</si>
  <si>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</si>
  <si>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d82575b4f0dc4f358962be8f556ea563</t>
  </si>
  <si>
    <t>05f2077fa5574877ab64afe52f1c0103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</si>
  <si>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</si>
  <si>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</si>
  <si>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</si>
  <si>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</si>
  <si>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</si>
  <si>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</si>
  <si>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</si>
  <si>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</si>
  <si>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</si>
  <si>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</si>
  <si>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</si>
  <si>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BikerEsq</t>
  </si>
  <si>
    <t>9789221d59354bdd89d4a56d2724c6ff</t>
  </si>
  <si>
    <t>b13afaf8cc13431691147328d42d182b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</si>
  <si>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</si>
  <si>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</si>
  <si>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</si>
  <si>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</si>
  <si>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</si>
  <si>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</si>
  <si>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52253b6ef04d4f7db058bed9f4a22a7e</t>
  </si>
  <si>
    <t>BlueRanger95</t>
  </si>
  <si>
    <t>ba65a3ba9de149aab4da14e5995f173f</t>
  </si>
  <si>
    <t>BMacin</t>
  </si>
  <si>
    <t>8a8d1e4737474836a95629cff2bf8971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</si>
  <si>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</si>
  <si>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</si>
  <si>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</si>
  <si>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</si>
  <si>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</si>
  <si>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</si>
  <si>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</si>
  <si>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</si>
  <si>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</si>
  <si>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bodoko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</si>
  <si>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</si>
  <si>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</si>
  <si>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</si>
  <si>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</si>
  <si>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</si>
  <si>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</si>
  <si>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</si>
  <si>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</si>
  <si>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</si>
  <si>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</si>
  <si>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</si>
  <si>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</si>
  <si>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</si>
  <si>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</si>
  <si>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</si>
  <si>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</si>
  <si>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</si>
  <si>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</si>
  <si>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</si>
  <si>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</si>
  <si>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</si>
  <si>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</si>
  <si>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</si>
  <si>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</si>
  <si>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</si>
  <si>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</si>
  <si>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</si>
  <si>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</si>
  <si>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</si>
  <si>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brianjlama</t>
  </si>
  <si>
    <t>8349d8392e3b4e5aa79834a7c223e320</t>
  </si>
  <si>
    <t>73a004315bbd4610ac6ff56b07718b96</t>
  </si>
  <si>
    <t>BuckeyeGolf4</t>
  </si>
  <si>
    <t>725838615ff94eeaba17a1f86c3db967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</si>
  <si>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</si>
  <si>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</si>
  <si>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</si>
  <si>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</si>
  <si>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</si>
  <si>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de773ddeb0d74e9695aa227d24e111f7</t>
  </si>
  <si>
    <t>efcb493a9e634abda338e438fcf6ed80</t>
  </si>
  <si>
    <t>CantFeelMeLegs</t>
  </si>
  <si>
    <t>c4184181d6e24a34b725ac22c716f5ce</t>
  </si>
  <si>
    <t>CaptainCorCore</t>
  </si>
  <si>
    <t>78e1dda85cda4f1c8ed3663fea52c7b1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</si>
  <si>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</si>
  <si>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</si>
  <si>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</si>
  <si>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</si>
  <si>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</si>
  <si>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</si>
  <si>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</si>
  <si>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13cf9d1d64b04319b8f4349c11e9d2cf</t>
  </si>
  <si>
    <t>699dd14c25534290a87366830da745ce</t>
  </si>
  <si>
    <t>2eb4684cbdd54485926771e9276fbfd0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</si>
  <si>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</si>
  <si>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</si>
  <si>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</si>
  <si>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</si>
  <si>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</si>
  <si>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</si>
  <si>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</si>
  <si>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</si>
  <si>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</si>
  <si>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</si>
  <si>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</si>
  <si>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2cca42699379466fa3a5a62cd4ff7bdf</t>
  </si>
  <si>
    <t>93e86f8541cf44fdb25bba5c5300b131</t>
  </si>
  <si>
    <t>ChefHammond</t>
  </si>
  <si>
    <t>8f1b360ba43f482dbcdd2a06133ae6b5</t>
  </si>
  <si>
    <t>Chefmattl</t>
  </si>
  <si>
    <t>f00289f4227142d7b5a3a9e9f2f37eab</t>
  </si>
  <si>
    <t>d09390aa579044c78cb3e21e00e49c6c</t>
  </si>
  <si>
    <t>ChilliWillie</t>
  </si>
  <si>
    <t>6beb70f011824db88ac617b342e16018</t>
  </si>
  <si>
    <t>Chiniak</t>
  </si>
  <si>
    <t>7a5499e0410f4399ac2f6584a86d2b31</t>
  </si>
  <si>
    <t>bcac2903439b452a9607bc1230dd16c3</t>
  </si>
  <si>
    <t>e890820c86064f72a1f3f82117ae7626</t>
  </si>
  <si>
    <t>Chris151515</t>
  </si>
  <si>
    <t>cb83b5b2e0024aff89b0d34b52e2114f</t>
  </si>
  <si>
    <t>ChrisJenny</t>
  </si>
  <si>
    <t>ecbfb5285d334d75b1551f48a9c218a8</t>
  </si>
  <si>
    <t>a0de8bedbd374984ab9a05550d51eb19</t>
  </si>
  <si>
    <t>5595cd3844bf48c0a41cbecf9b76670d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</si>
  <si>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</si>
  <si>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</si>
  <si>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</si>
  <si>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</si>
  <si>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</si>
  <si>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</si>
  <si>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</si>
  <si>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</si>
  <si>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</si>
  <si>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</si>
  <si>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</si>
  <si>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colin6ofus</t>
  </si>
  <si>
    <t>f3643c785f6c445b8c6602475f97bda9</t>
  </si>
  <si>
    <t>ComeAtMeBrew</t>
  </si>
  <si>
    <t>4cdcdd1c51114e8e87a98143b28167f0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</si>
  <si>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</si>
  <si>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</si>
  <si>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</si>
  <si>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</si>
  <si>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</si>
  <si>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</si>
  <si>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</si>
  <si>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CoronarySteel</t>
  </si>
  <si>
    <t>d029f61e73274f7e83d51e1fc7bb4df2</t>
  </si>
  <si>
    <t>CountFasterPlz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</si>
  <si>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</si>
  <si>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</si>
  <si>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</si>
  <si>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</si>
  <si>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</si>
  <si>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</si>
  <si>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</si>
  <si>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</si>
  <si>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</si>
  <si>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</si>
  <si>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</si>
  <si>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</si>
  <si>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</si>
  <si>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</si>
  <si>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</si>
  <si>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7e0dc1966bb84c7ea5e68d138458fab8</t>
  </si>
  <si>
    <t>cummingsshawn09</t>
  </si>
  <si>
    <t>56de7d35b58547699037edcd0c0b6b0d</t>
  </si>
  <si>
    <t>CuseDocDad</t>
  </si>
  <si>
    <t>03de61a92ba14cc99d2772aeeef814be</t>
  </si>
  <si>
    <t>0581ae3aa74e42afac78b39b976e30d5</t>
  </si>
  <si>
    <t>e7fafe03c34047e0b586cd3e463b98e8</t>
  </si>
  <si>
    <t>Cycletherapy312</t>
  </si>
  <si>
    <t>8522e98a88c74ff4b49380b69b98e24a</t>
  </si>
  <si>
    <t>b47b7e41f6724d3caae519c3ecfb3b1d</t>
  </si>
  <si>
    <t>a8bfad93b12f47798f5fe61c79aec639</t>
  </si>
  <si>
    <t>CyKoHelio</t>
  </si>
  <si>
    <t>eb54493fd10840f0bbcdc6a3dbfa66dc</t>
  </si>
  <si>
    <t>D1behindU</t>
  </si>
  <si>
    <t>95c90f84343a4e48ac590a25eb0cd87e</t>
  </si>
  <si>
    <t>1703694f798747828a6652cd17c81e0d</t>
  </si>
  <si>
    <t>DadBodasaurus</t>
  </si>
  <si>
    <t>befd2ed10f97497bb3bcdca04a88fa7c</t>
  </si>
  <si>
    <t>0a86c23ff2ea4d918210b2ccf8a7d027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</si>
  <si>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</si>
  <si>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</si>
  <si>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</si>
  <si>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</si>
  <si>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</si>
  <si>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</si>
  <si>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</si>
  <si>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dadjokes13</t>
  </si>
  <si>
    <t>703fbd6b2fce42418b2011eef4a6ed44</t>
  </si>
  <si>
    <t>DadLife20</t>
  </si>
  <si>
    <t>1e11f8542708400983124d62b8fe3866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</si>
  <si>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</si>
  <si>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</si>
  <si>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</si>
  <si>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</si>
  <si>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</si>
  <si>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</si>
  <si>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</si>
  <si>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</si>
  <si>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</si>
  <si>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</si>
  <si>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</si>
  <si>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</si>
  <si>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damthom</t>
  </si>
  <si>
    <t>0c86c104e9084e17b4186d23d84525ad</t>
  </si>
  <si>
    <t>DannoxiD</t>
  </si>
  <si>
    <t>5ea25c523a3f4d919c2c180baed56584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</si>
  <si>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</si>
  <si>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</si>
  <si>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</si>
  <si>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</si>
  <si>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</si>
  <si>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</si>
  <si>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</si>
  <si>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</si>
  <si>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</si>
  <si>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</si>
  <si>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bb9c915b09c448b28a1f09a6ab97daff</t>
  </si>
  <si>
    <t>DawgFather22</t>
  </si>
  <si>
    <t>1e63875b0bcc46129f63a81f48cf9254</t>
  </si>
  <si>
    <t>12703e2ff9874f4baacb314e275e5d1d</t>
  </si>
  <si>
    <t>DC0D</t>
  </si>
  <si>
    <t>80e9392d4b134a31911a0096e004a54d</t>
  </si>
  <si>
    <t>DCBaseball</t>
  </si>
  <si>
    <t>a33b28e384ef48e0b9a1aa8e9a9aa343</t>
  </si>
  <si>
    <t>DDub90</t>
  </si>
  <si>
    <t>133d16e279e24f8ea906c1222f250ad9</t>
  </si>
  <si>
    <t>DeadLegsJosh</t>
  </si>
  <si>
    <t>9db1a77bd5e547b9807eae89f6785948</t>
  </si>
  <si>
    <t>4d679af096db46019e1e5a6093ed56ee</t>
  </si>
  <si>
    <t>01cd035ccb794da4a6cebf478ce02b64</t>
  </si>
  <si>
    <t>2ff2c5c1098540fe9a4af67492e443a0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</si>
  <si>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</si>
  <si>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</si>
  <si>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</si>
  <si>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</si>
  <si>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</si>
  <si>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</si>
  <si>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DesignatedDevon</t>
  </si>
  <si>
    <t>541949676eeb4f598e70cf7051a1b085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</si>
  <si>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</si>
  <si>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</si>
  <si>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</si>
  <si>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</si>
  <si>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</si>
  <si>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</si>
  <si>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</si>
  <si>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</si>
  <si>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</si>
  <si>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</si>
  <si>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</si>
  <si>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</si>
  <si>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</si>
  <si>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</si>
  <si>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DJwynne</t>
  </si>
  <si>
    <t>e012c5be75b345d69c704eea8fd7def6</t>
  </si>
  <si>
    <t>_dkmorris</t>
  </si>
  <si>
    <t>319e517544e241fe9c90af9fecf64c20</t>
  </si>
  <si>
    <t>dmkdaddykong</t>
  </si>
  <si>
    <t>422af49415904e6eb61f7dde3dac8385</t>
  </si>
  <si>
    <t>DocCam71</t>
  </si>
  <si>
    <t>1785968ab8c44bfaa4f4aa36b64b8155</t>
  </si>
  <si>
    <t>Doc_Combat</t>
  </si>
  <si>
    <t>03f58b4cf03d43929b04aefafdfe9cea</t>
  </si>
  <si>
    <t>docdavis05</t>
  </si>
  <si>
    <t>dfcf5b3065ea462c9af29b561d6c2f80</t>
  </si>
  <si>
    <t>158d62d75ce54d848755c5a0aa592ec1</t>
  </si>
  <si>
    <t>DoctorAK</t>
  </si>
  <si>
    <t>edb34280fc1d49f596c35381f7fabe92</t>
  </si>
  <si>
    <t>DoctorWalnuts</t>
  </si>
  <si>
    <t>761ae3f7222b415e8ab1ef864d56fae6</t>
  </si>
  <si>
    <t>DodgyNarwhal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</si>
  <si>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</si>
  <si>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</si>
  <si>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</si>
  <si>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</si>
  <si>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</si>
  <si>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</si>
  <si>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</si>
  <si>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</si>
  <si>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</si>
  <si>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</si>
  <si>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</si>
  <si>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</si>
  <si>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</si>
  <si>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</si>
  <si>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</si>
  <si>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</si>
  <si>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</si>
  <si>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</si>
  <si>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</si>
  <si>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</si>
  <si>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</si>
  <si>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</si>
  <si>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</si>
  <si>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</si>
  <si>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</si>
  <si>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</si>
  <si>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</si>
  <si>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</si>
  <si>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654bbe6674424fa18de9bad754ee3180</t>
  </si>
  <si>
    <t>DRU_Hards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</si>
  <si>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</si>
  <si>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</si>
  <si>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</si>
  <si>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</si>
  <si>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</si>
  <si>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</si>
  <si>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</si>
  <si>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</si>
  <si>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</si>
  <si>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</si>
  <si>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</si>
  <si>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</si>
  <si>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</si>
  <si>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</si>
  <si>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</si>
  <si>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</si>
  <si>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</si>
  <si>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elstonpartyof5</t>
  </si>
  <si>
    <t>13dde85c22d841a2a11debc3bdaa523a</t>
  </si>
  <si>
    <t>53083477115c42d7b3fe43191c21be4d</t>
  </si>
  <si>
    <t>Eric_EE</t>
  </si>
  <si>
    <t>a4a6b625775042f3bbf3bbe12c76b880</t>
  </si>
  <si>
    <t>Eric_EZRunner_L</t>
  </si>
  <si>
    <t>0379349440844f53aefc6e860b1cdbf5</t>
  </si>
  <si>
    <t>ernivy3</t>
  </si>
  <si>
    <t>2959a5f7f4324a9d8ec97895eea89768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</si>
  <si>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</si>
  <si>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</si>
  <si>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</si>
  <si>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</si>
  <si>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</si>
  <si>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</si>
  <si>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</si>
  <si>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FatherOf3Drgns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</si>
  <si>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</si>
  <si>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</si>
  <si>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</si>
  <si>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</si>
  <si>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</si>
  <si>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</si>
  <si>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</si>
  <si>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</si>
  <si>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</si>
  <si>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FEELtheBURN21</t>
  </si>
  <si>
    <t>93e50b5cef1f489481af4b8e0c798537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</si>
  <si>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</si>
  <si>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</si>
  <si>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</si>
  <si>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</si>
  <si>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</si>
  <si>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</si>
  <si>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85e02e5e5a3242bcae519d1d101bcafb</t>
  </si>
  <si>
    <t>First_or_Lastt</t>
  </si>
  <si>
    <t>07ea6c4f57ff4c65b3786e4609043254</t>
  </si>
  <si>
    <t>6d1a863b4e174cb5bed8913c14b46cd3</t>
  </si>
  <si>
    <t>FitdadBod_83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</si>
  <si>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</si>
  <si>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</si>
  <si>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</si>
  <si>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</si>
  <si>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</si>
  <si>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</si>
  <si>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</si>
  <si>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</si>
  <si>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</si>
  <si>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</si>
  <si>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</si>
  <si>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</si>
  <si>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</si>
  <si>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</si>
  <si>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</si>
  <si>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</si>
  <si>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</si>
  <si>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</si>
  <si>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</si>
  <si>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</si>
  <si>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</si>
  <si>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</si>
  <si>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</si>
  <si>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</si>
  <si>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</si>
  <si>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</si>
  <si>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</si>
  <si>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</si>
  <si>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</si>
  <si>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</si>
  <si>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</si>
  <si>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</si>
  <si>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</si>
  <si>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</si>
  <si>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</si>
  <si>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</si>
  <si>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</si>
  <si>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</si>
  <si>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GaysianBiker</t>
  </si>
  <si>
    <t>8ed73728c97a453f8c5b3d6cb49efdd6</t>
  </si>
  <si>
    <t>Geeoff310</t>
  </si>
  <si>
    <t>9f16aba958a34ad3882eac0530a21e04</t>
  </si>
  <si>
    <t>Gene16</t>
  </si>
  <si>
    <t>7a8e331323304ca8a5586c01f0927331</t>
  </si>
  <si>
    <t>e6fd482fe7fb420da49d5f6cf726cf10</t>
  </si>
  <si>
    <t>GetChuckingFit</t>
  </si>
  <si>
    <t>f877cde8ee394da4ae4e2d8a6a520d43</t>
  </si>
  <si>
    <t>Get_it_Betty</t>
  </si>
  <si>
    <t>51d0fa47ca124eb8b9f1be87944913a7</t>
  </si>
  <si>
    <t>GETupSTANDup</t>
  </si>
  <si>
    <t>52acb70116b0460781fcb01ff122410e</t>
  </si>
  <si>
    <t>87651bbb474a4cd98fa229326e4638f5</t>
  </si>
  <si>
    <t>b1680e9f89b44a5f90a60837e45c68d4</t>
  </si>
  <si>
    <t>giantdefyhutson</t>
  </si>
  <si>
    <t>15fd10dbfa954d32bd495c09e19f4df5</t>
  </si>
  <si>
    <t>19bd241d014840fd89f3b7bd42298ecb</t>
  </si>
  <si>
    <t>GirlDad2686</t>
  </si>
  <si>
    <t>ec21d4f7a3f64d57b711147a47ffe590</t>
  </si>
  <si>
    <t>GirldadCoachCPA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</si>
  <si>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</si>
  <si>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</si>
  <si>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</si>
  <si>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</si>
  <si>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</si>
  <si>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78d2f0b89cbb4fafbcae99da8d6df11b</t>
  </si>
  <si>
    <t>0a8a592b36df41b4a6820175a0bdc5db</t>
  </si>
  <si>
    <t>59615d899dbc4d158ceb6fef2a64e164</t>
  </si>
  <si>
    <t>46aa601c57fa484da3198d1ec3541c0a</t>
  </si>
  <si>
    <t>f42b73bde43d4a72938644f7ba3977ed</t>
  </si>
  <si>
    <t>GoCrashGo</t>
  </si>
  <si>
    <t>746fe7100e744b35a54d89cce835eed4</t>
  </si>
  <si>
    <t>GOGOG0</t>
  </si>
  <si>
    <t>9662694af0bd45eca322c3f6af6f6b78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</si>
  <si>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</si>
  <si>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</si>
  <si>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</si>
  <si>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</si>
  <si>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</si>
  <si>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Grateful_Dad_TX</t>
  </si>
  <si>
    <t>132ecd800db8461b93876215aef84f8d</t>
  </si>
  <si>
    <t>GreenJeepGuy</t>
  </si>
  <si>
    <t>4e9d6cff272f484e87ae03a324edffb7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</si>
  <si>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</si>
  <si>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</si>
  <si>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</si>
  <si>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</si>
  <si>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</si>
  <si>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</si>
  <si>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</si>
  <si>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</si>
  <si>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</si>
  <si>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</si>
  <si>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</si>
  <si>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</si>
  <si>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</si>
  <si>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</si>
  <si>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Hahnsolo85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</si>
  <si>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</si>
  <si>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</si>
  <si>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</si>
  <si>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</si>
  <si>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</si>
  <si>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</si>
  <si>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</si>
  <si>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</si>
  <si>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</si>
  <si>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</si>
  <si>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</si>
  <si>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</si>
  <si>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</si>
  <si>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</si>
  <si>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</si>
  <si>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</si>
  <si>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</si>
  <si>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</si>
  <si>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</si>
  <si>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</si>
  <si>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</si>
  <si>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5841435039d44ab5924548792e353dd7</t>
  </si>
  <si>
    <t>HeySpaniard</t>
  </si>
  <si>
    <t>2a8a0c46d80c4095a468100e95f95506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</si>
  <si>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</si>
  <si>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</si>
  <si>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</si>
  <si>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</si>
  <si>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</si>
  <si>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</si>
  <si>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</si>
  <si>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</si>
  <si>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</si>
  <si>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</si>
  <si>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</si>
  <si>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IAlsoSuckAtGolf</t>
  </si>
  <si>
    <t>6583f7bb19634e0aa60abb6dc7b106a6</t>
  </si>
  <si>
    <t>IansDad</t>
  </si>
  <si>
    <t>639337cdc4614621965006e40e1a440d</t>
  </si>
  <si>
    <t>Ibrake4Pizzzaa</t>
  </si>
  <si>
    <t>a4b56a2111bb4b458a65a076afb9ed86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</si>
  <si>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</si>
  <si>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</si>
  <si>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</si>
  <si>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</si>
  <si>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</si>
  <si>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</si>
  <si>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</si>
  <si>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</si>
  <si>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iPedal4PorkRoll</t>
  </si>
  <si>
    <t>a5a4bfba773e488b8155542369cb815a</t>
  </si>
  <si>
    <t>8ca4720d02704085899378803c707ec2</t>
  </si>
  <si>
    <t>ironrev</t>
  </si>
  <si>
    <t>404b2a61729f4853b57162e5e9f1fc90</t>
  </si>
  <si>
    <t>IveGotTheSpinz1</t>
  </si>
  <si>
    <t>03c60a5cb752441caa3c6fad0a4651f4</t>
  </si>
  <si>
    <t>6c48fceead5c4a9fa1f6b186f2e2517b</t>
  </si>
  <si>
    <t>71332814bc29450d98f7a2a5df28e6c6</t>
  </si>
  <si>
    <t>Jake_C_MSP</t>
  </si>
  <si>
    <t>a95594a4bc2348be875a2522f0aa33e9</t>
  </si>
  <si>
    <t>JakeMan1</t>
  </si>
  <si>
    <t>971aa45b97dd4b1b8c55fbdb53d9f604</t>
  </si>
  <si>
    <t>2d0b6c4e194e4c94a806fa10b27a8f9e</t>
  </si>
  <si>
    <t>jaknow99</t>
  </si>
  <si>
    <t>b25838bb636f4f258d094e343293fd33</t>
  </si>
  <si>
    <t>JamboreeMan</t>
  </si>
  <si>
    <t>da1162e6f74347dcbf57666f9b5c28c7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</si>
  <si>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</si>
  <si>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</si>
  <si>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</si>
  <si>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</si>
  <si>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</si>
  <si>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</si>
  <si>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</si>
  <si>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</si>
  <si>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</si>
  <si>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</si>
  <si>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</si>
  <si>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</si>
  <si>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</si>
  <si>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</si>
  <si>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</si>
  <si>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</si>
  <si>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</si>
  <si>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jbrinny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</si>
  <si>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</si>
  <si>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</si>
  <si>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</si>
  <si>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</si>
  <si>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</si>
  <si>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</si>
  <si>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</si>
  <si>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</si>
  <si>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</si>
  <si>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</si>
  <si>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</si>
  <si>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</si>
  <si>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</si>
  <si>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</si>
  <si>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</si>
  <si>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</si>
  <si>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</si>
  <si>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</si>
  <si>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</si>
  <si>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</si>
  <si>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</si>
  <si>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</si>
  <si>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</si>
  <si>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c0eb889b9eaa440ea32ca2f1d75c4d2d</t>
  </si>
  <si>
    <t>Jim_Bither</t>
  </si>
  <si>
    <t>8374d0c1995a4f7da9099226af5c3500</t>
  </si>
  <si>
    <t>JimboBrownsFan</t>
  </si>
  <si>
    <t>8ed9080fc02a400ca014c378eb9523c5</t>
  </si>
  <si>
    <t>d8459cd0c23845f787accd017202a553</t>
  </si>
  <si>
    <t>a245689043804e1a95cd1e498f683248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</si>
  <si>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</si>
  <si>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</si>
  <si>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</si>
  <si>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</si>
  <si>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</si>
  <si>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</si>
  <si>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</si>
  <si>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</si>
  <si>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</si>
  <si>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</si>
  <si>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</si>
  <si>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b7c1590756144be6b74911b1865a1b93</t>
  </si>
  <si>
    <t>JohnnyCupcakes</t>
  </si>
  <si>
    <t>568792c54e984e4296d0f0cc39bb841a</t>
  </si>
  <si>
    <t>Jong16</t>
  </si>
  <si>
    <t>b6b58ac8d6e841ebb17e5c81437d8412</t>
  </si>
  <si>
    <t>cb38d0bcbc344e3094e7d58b62cf831e</t>
  </si>
  <si>
    <t>JoNix19</t>
  </si>
  <si>
    <t>a0aebfac4f7d4dc58e1689bc514784f3</t>
  </si>
  <si>
    <t>2063599e84d54532842efbcd9dfda228</t>
  </si>
  <si>
    <t>ca5e9845124c4ab1bcf9e92773109212</t>
  </si>
  <si>
    <t>d6f1651e613240b18b438eeddcd5cc9c</t>
  </si>
  <si>
    <t>152259b696d644cba38db09a62bede5c</t>
  </si>
  <si>
    <t>J_Rita8</t>
  </si>
  <si>
    <t>e5b505906ff646408180efbe80f2ff50</t>
  </si>
  <si>
    <t>Jrobert91</t>
  </si>
  <si>
    <t>e0e944bc10474a4bbf37eccd9d75c153</t>
  </si>
  <si>
    <t>4616994ac098406986f26c0154bac164</t>
  </si>
  <si>
    <t>js_loki</t>
  </si>
  <si>
    <t>53c268688c8a454d825e44fd5c154e8a</t>
  </si>
  <si>
    <t>Jstee29</t>
  </si>
  <si>
    <t>5d48e04a95304e26939cfeafd777d503</t>
  </si>
  <si>
    <t>30dfb4c55ffd4ab79ff8dda8a61f6b8e</t>
  </si>
  <si>
    <t>f6bbab71968d4e7881b127281185af7c</t>
  </si>
  <si>
    <t>7475dd0ad6c94976a275009726491a2d</t>
  </si>
  <si>
    <t>justdlwp</t>
  </si>
  <si>
    <t>0bcf39accc37498bbec3ea4f1578a613</t>
  </si>
  <si>
    <t>e8ef94f1c445466489f0f9060fad1aee</t>
  </si>
  <si>
    <t>JVAVrides311</t>
  </si>
  <si>
    <t>40323b6a9aef4b2aa9c59d9211cb7655</t>
  </si>
  <si>
    <t>8b569c1bc0694e81bbce190653ba0414</t>
  </si>
  <si>
    <t>Kane_Train</t>
  </si>
  <si>
    <t>b0df57260acb4676bde94eec31729d9e</t>
  </si>
  <si>
    <t>Kayakanglr</t>
  </si>
  <si>
    <t>c418c1c66d014f96a73d9e80cc16edd7</t>
  </si>
  <si>
    <t>KBKid23</t>
  </si>
  <si>
    <t>46d6b012174c4c7285b478524039b613</t>
  </si>
  <si>
    <t>f61ecfd54f704865ac7e9d376e61928c</t>
  </si>
  <si>
    <t>011dfa9ff1cf46c2b59b298c30af2ebc</t>
  </si>
  <si>
    <t>kentron82</t>
  </si>
  <si>
    <t>a09205b70c30458ba6432d406e8ec3ba</t>
  </si>
  <si>
    <t>KevCrouch</t>
  </si>
  <si>
    <t>5344d0cb4331448daa7ab8c297baf251</t>
  </si>
  <si>
    <t>e1b9afc04920417c8e281c3cc2460a35</t>
  </si>
  <si>
    <t>KevTut</t>
  </si>
  <si>
    <t>941f99c58ec241fa8c52a47d68097085</t>
  </si>
  <si>
    <t>KickingStolly14</t>
  </si>
  <si>
    <t>6f97b6d330304070bf8f109446e6006a</t>
  </si>
  <si>
    <t>killerwebs</t>
  </si>
  <si>
    <t>95c744ef0a2d4cd89a1526dbdcd9bcb3</t>
  </si>
  <si>
    <t>65dff8f09d56434d913a941fcfd40e1b</t>
  </si>
  <si>
    <t>caa359baa9194a0286eeb80b195734b3</t>
  </si>
  <si>
    <t>7ba67ac658cf441cbe375137681a730b</t>
  </si>
  <si>
    <t>KingMojito</t>
  </si>
  <si>
    <t>1757c8a990174ffd95225fa568c414a9</t>
  </si>
  <si>
    <t>KirkEvans</t>
  </si>
  <si>
    <t>95c555045a0a4966b44fb9f806fc6ea6</t>
  </si>
  <si>
    <t>kirkyfish</t>
  </si>
  <si>
    <t>7ba40c68c9d049c6a9275b3404f89077</t>
  </si>
  <si>
    <t>9a9955c2eca04662a6bf88643ae6a7df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</si>
  <si>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</si>
  <si>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</si>
  <si>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</si>
  <si>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</si>
  <si>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</si>
  <si>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</si>
  <si>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Kulsrfr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</si>
  <si>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</si>
  <si>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</si>
  <si>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</si>
  <si>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</si>
  <si>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</si>
  <si>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</si>
  <si>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</si>
  <si>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</si>
  <si>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</si>
  <si>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</si>
  <si>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</si>
  <si>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</si>
  <si>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</si>
  <si>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</si>
  <si>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2a548d978f5e4155aae8ca365228fbe1</t>
  </si>
  <si>
    <t>d71f3986af3743128149e3e9df160d01</t>
  </si>
  <si>
    <t>Lebo_16</t>
  </si>
  <si>
    <t>9e01079990734bf3b9ecc3d69a0a2be4</t>
  </si>
  <si>
    <t>5d743026607b47c08c50cda8972b6bad</t>
  </si>
  <si>
    <t>6458710b47754267bee87e45649f20ed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</si>
  <si>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</si>
  <si>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</si>
  <si>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</si>
  <si>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</si>
  <si>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</si>
  <si>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</si>
  <si>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livinglifelucky</t>
  </si>
  <si>
    <t>97dfc36451ea43d4a3156a11cd617cd3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</si>
  <si>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</si>
  <si>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</si>
  <si>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</si>
  <si>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</si>
  <si>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</si>
  <si>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</si>
  <si>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</si>
  <si>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</si>
  <si>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</si>
  <si>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</si>
  <si>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</si>
  <si>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</si>
  <si>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</si>
  <si>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</si>
  <si>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</si>
  <si>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</si>
  <si>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</si>
  <si>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</si>
  <si>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</si>
  <si>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</si>
  <si>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</si>
  <si>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</si>
  <si>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</si>
  <si>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</si>
  <si>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</si>
  <si>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</si>
  <si>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561cad376481477cbe65d59deca5f90e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</si>
  <si>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</si>
  <si>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</si>
  <si>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</si>
  <si>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</si>
  <si>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</si>
  <si>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</si>
  <si>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</si>
  <si>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2cba733fcded4b0fa1ebb16301f2cc74</t>
  </si>
  <si>
    <t>1d5807de005a4e1abf71c23ca0b6681f</t>
  </si>
  <si>
    <t>036614a051ef47a0865d6caaa6245f6e</t>
  </si>
  <si>
    <t>Midz</t>
  </si>
  <si>
    <t>7a0fe4f4e6524a4ab6e368c0ca6b2bb7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</si>
  <si>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</si>
  <si>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</si>
  <si>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</si>
  <si>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</si>
  <si>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</si>
  <si>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</si>
  <si>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</si>
  <si>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</si>
  <si>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MikeRideVT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</si>
  <si>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</si>
  <si>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</si>
  <si>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</si>
  <si>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</si>
  <si>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</si>
  <si>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</si>
  <si>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</si>
  <si>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7da1180d4bab486f854004673b0ec446</t>
  </si>
  <si>
    <t>MisterB17</t>
  </si>
  <si>
    <t>4eced4bda66d4a21952071da2858ff4c</t>
  </si>
  <si>
    <t>mister_finance</t>
  </si>
  <si>
    <t>6dd88410742f449fbec2068b6e2be2c5</t>
  </si>
  <si>
    <t>ea16f2d4fec4427e90daf2260d6f6bda</t>
  </si>
  <si>
    <t>1d0acda8fc794fa5805e6a7c8d4d73d8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</si>
  <si>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</si>
  <si>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</si>
  <si>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</si>
  <si>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</si>
  <si>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</si>
  <si>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</si>
  <si>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</si>
  <si>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</si>
  <si>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</si>
  <si>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</si>
  <si>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</si>
  <si>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</si>
  <si>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</si>
  <si>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</si>
  <si>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</si>
  <si>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</si>
  <si>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</si>
  <si>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</si>
  <si>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</si>
  <si>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</si>
  <si>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</si>
  <si>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</si>
  <si>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</si>
  <si>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</si>
  <si>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</si>
  <si>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</si>
  <si>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</si>
  <si>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</si>
  <si>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</si>
  <si>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</si>
  <si>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</si>
  <si>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</si>
  <si>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</si>
  <si>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</si>
  <si>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</si>
  <si>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</si>
  <si>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70c3864230404224874536b0bdfad6ec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</si>
  <si>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</si>
  <si>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</si>
  <si>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</si>
  <si>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</si>
  <si>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</si>
  <si>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</si>
  <si>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bdb9c96c8c244dfab31988fa733dd0b1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</si>
  <si>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</si>
  <si>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</si>
  <si>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</si>
  <si>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</si>
  <si>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</si>
  <si>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</si>
  <si>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No1Kareswrkhrdr</t>
  </si>
  <si>
    <t>2a54a958ebdb4765af69fbc106a699c4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</si>
  <si>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</si>
  <si>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</si>
  <si>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</si>
  <si>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</si>
  <si>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</si>
  <si>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</si>
  <si>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</si>
  <si>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</si>
  <si>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</si>
  <si>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</si>
  <si>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NudderButter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</si>
  <si>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</si>
  <si>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</si>
  <si>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</si>
  <si>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</si>
  <si>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</si>
  <si>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</si>
  <si>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</si>
  <si>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</si>
  <si>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</si>
  <si>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</si>
  <si>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</si>
  <si>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</si>
  <si>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</si>
  <si>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</si>
  <si>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On__Your_Left</t>
  </si>
  <si>
    <t>07f26f45aaa54f59adc9e9dc3933353d</t>
  </si>
  <si>
    <t>Oscar61</t>
  </si>
  <si>
    <t>c4167d803b1e4bf18a251c674218d189</t>
  </si>
  <si>
    <t>918ca4f43dfd4a67a0d323eb60482a6a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</si>
  <si>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</si>
  <si>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</si>
  <si>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</si>
  <si>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</si>
  <si>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</si>
  <si>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</si>
  <si>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</si>
  <si>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</si>
  <si>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</si>
  <si>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</si>
  <si>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9ec801e1dd3f4075aa6030733aa3c7a6</t>
  </si>
  <si>
    <t>PatriotPride</t>
  </si>
  <si>
    <t>918f6ac17a0849bc8521cfc7e91d63c2</t>
  </si>
  <si>
    <t>33c0758dcda9437a87d78feea257067a</t>
  </si>
  <si>
    <t>77a8b4edd8004e34a8b53f927381d4ff</t>
  </si>
  <si>
    <t>paulow</t>
  </si>
  <si>
    <t>d44002e7481f41b39b05581c55aa3a67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</si>
  <si>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</si>
  <si>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</si>
  <si>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</si>
  <si>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</si>
  <si>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</si>
  <si>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</si>
  <si>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</si>
  <si>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PedalinInHummus</t>
  </si>
  <si>
    <t>606f05c747d0498caf0e5fc762877c4e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</si>
  <si>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</si>
  <si>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</si>
  <si>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</si>
  <si>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</si>
  <si>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</si>
  <si>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</si>
  <si>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</si>
  <si>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</si>
  <si>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</si>
  <si>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</si>
  <si>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PeloTWIN35</t>
  </si>
  <si>
    <t>0d1aa1d4abf04eb4b86820ec965089c4</t>
  </si>
  <si>
    <t>Peneloton821</t>
  </si>
  <si>
    <t>f88202dea5d948bbb6b614afeaf39d1f</t>
  </si>
  <si>
    <t>pete_reynolds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</si>
  <si>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</si>
  <si>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</si>
  <si>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</si>
  <si>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</si>
  <si>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</si>
  <si>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</si>
  <si>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</si>
  <si>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</si>
  <si>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</si>
  <si>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10387333eb4042cba7ece8b840cf5fd0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</si>
  <si>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</si>
  <si>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</si>
  <si>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</si>
  <si>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</si>
  <si>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</si>
  <si>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</si>
  <si>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</si>
  <si>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</si>
  <si>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</si>
  <si>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</si>
  <si>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</si>
  <si>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</si>
  <si>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poetsmiddel</t>
  </si>
  <si>
    <t>f4a46819054d41b89aaaceb951214978</t>
  </si>
  <si>
    <t>PoolOfSweat_ATX</t>
  </si>
  <si>
    <t>8c02470c5ad2455e8b1b8ec05adca7dc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</si>
  <si>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</si>
  <si>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</si>
  <si>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</si>
  <si>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</si>
  <si>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</si>
  <si>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</si>
  <si>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</si>
  <si>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</si>
  <si>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</si>
  <si>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</si>
  <si>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</si>
  <si>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</si>
  <si>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</si>
  <si>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</si>
  <si>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</si>
  <si>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</si>
  <si>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</si>
  <si>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</si>
  <si>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</si>
  <si>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</si>
  <si>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</si>
  <si>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RABJR</t>
  </si>
  <si>
    <t>8e3586da4519412cbece046088e2ed51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</si>
  <si>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</si>
  <si>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</si>
  <si>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</si>
  <si>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</si>
  <si>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</si>
  <si>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b6c28f8cfde347ee9d9d435f2dafa217</t>
  </si>
  <si>
    <t>f250ecb63b9d48a7a757329d72f3aa48</t>
  </si>
  <si>
    <t>0c39a9cf04f243118a3320f6a2521545</t>
  </si>
  <si>
    <t>rayzcar</t>
  </si>
  <si>
    <t>88d60e49ea1d463ca9705166cc14fac4</t>
  </si>
  <si>
    <t>7b0513cfa0354108ba44fdaceecab9bc</t>
  </si>
  <si>
    <t>cb6c279d35e94060998840b3e327692a</t>
  </si>
  <si>
    <t>RevvinKevin1</t>
  </si>
  <si>
    <t>e8155c53db2940e59f6c1a7089316156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</si>
  <si>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</si>
  <si>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</si>
  <si>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</si>
  <si>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</si>
  <si>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</si>
  <si>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</si>
  <si>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RichinToronto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</si>
  <si>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</si>
  <si>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</si>
  <si>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</si>
  <si>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</si>
  <si>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</si>
  <si>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</si>
  <si>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</si>
  <si>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</si>
  <si>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</si>
  <si>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</si>
  <si>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</si>
  <si>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</si>
  <si>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245cbbc16d2f47ca8fea51f23036669f</t>
  </si>
  <si>
    <t>Riding41Sanity</t>
  </si>
  <si>
    <t>3d322a6056494c6d9b70505bed185b25</t>
  </si>
  <si>
    <t>05678a7ed3cf4c3e9873bdc0691f1eb1</t>
  </si>
  <si>
    <t>RidingForALaff</t>
  </si>
  <si>
    <t>a17e32856f2d4068a9a494ae38e0ff7e</t>
  </si>
  <si>
    <t>RidingWithFuery</t>
  </si>
  <si>
    <t>7f513350878d4900899c4a3b1a915621</t>
  </si>
  <si>
    <t>RipCity2Boston</t>
  </si>
  <si>
    <t>beaceab7eec44cd599e2501a5b2198a9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</si>
  <si>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</si>
  <si>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</si>
  <si>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</si>
  <si>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</si>
  <si>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</si>
  <si>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</si>
  <si>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RockyTacos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</si>
  <si>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</si>
  <si>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</si>
  <si>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</si>
  <si>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</si>
  <si>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</si>
  <si>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</si>
  <si>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</si>
  <si>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a9315c5f4ed7446c8ab64deb8d095c3f</t>
  </si>
  <si>
    <t>RTaylor31</t>
  </si>
  <si>
    <t>cde1a460f2544dbc964906e42e6a99ab</t>
  </si>
  <si>
    <t>RuffRiderTC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</si>
  <si>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</si>
  <si>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</si>
  <si>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</si>
  <si>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</si>
  <si>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</si>
  <si>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</si>
  <si>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</si>
  <si>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45728c8be0414c82a635f14dca4761ee</t>
  </si>
  <si>
    <t>RunsOnCoffeeMD</t>
  </si>
  <si>
    <t>ed678cef131744f88920eda92f9fb5aa</t>
  </si>
  <si>
    <t>0f20858a428f4796bc8e8c9323c46135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</si>
  <si>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</si>
  <si>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</si>
  <si>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</si>
  <si>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</si>
  <si>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</si>
  <si>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</si>
  <si>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</si>
  <si>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</si>
  <si>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</si>
  <si>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</si>
  <si>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</si>
  <si>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</si>
  <si>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</si>
  <si>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</si>
  <si>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</si>
  <si>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</si>
  <si>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</si>
  <si>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</si>
  <si>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</si>
  <si>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</si>
  <si>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</si>
  <si>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</si>
  <si>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</si>
  <si>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</si>
  <si>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</si>
  <si>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</si>
  <si>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schweddy_nuts</t>
  </si>
  <si>
    <t>322fa507d272446fadc205b9a2182de0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</si>
  <si>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</si>
  <si>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</si>
  <si>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</si>
  <si>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</si>
  <si>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</si>
  <si>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</si>
  <si>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</si>
  <si>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</si>
  <si>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</si>
  <si>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</si>
  <si>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SeeMack5</t>
  </si>
  <si>
    <t>40cded16f8134fa08b42118bf0a976d7</t>
  </si>
  <si>
    <t>Send_Noods</t>
  </si>
  <si>
    <t>a69ad4a3a6b042ea93d7ba15951aa79d</t>
  </si>
  <si>
    <t>e0df9614360e4ef7a2179682ffd55a0a</t>
  </si>
  <si>
    <t>01dd8ab92c82467eb9710a63c8a27c91</t>
  </si>
  <si>
    <t>Shawn729</t>
  </si>
  <si>
    <t>6fd263860df445a9938546dd0c5d49a0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</si>
  <si>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</si>
  <si>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</si>
  <si>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</si>
  <si>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</si>
  <si>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</si>
  <si>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</si>
  <si>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</si>
  <si>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</si>
  <si>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</si>
  <si>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</si>
  <si>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</si>
  <si>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</si>
  <si>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</si>
  <si>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</si>
  <si>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</si>
  <si>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</si>
  <si>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</si>
  <si>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</si>
  <si>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</si>
  <si>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</si>
  <si>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</si>
  <si>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1ebe175f119b489689518640bfe94122</t>
  </si>
  <si>
    <t>0c219fd6c1ac4736ac0e13d559de3b1f</t>
  </si>
  <si>
    <t>SouthernSteel</t>
  </si>
  <si>
    <t>a261e4f54060464c81fc610559ba6b60</t>
  </si>
  <si>
    <t>SpaceMonkey1</t>
  </si>
  <si>
    <t>74aec5cde0da4038905f0fe6ed833a6f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</si>
  <si>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</si>
  <si>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</si>
  <si>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</si>
  <si>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</si>
  <si>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</si>
  <si>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</si>
  <si>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</si>
  <si>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</si>
  <si>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</si>
  <si>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</si>
  <si>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</si>
  <si>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</si>
  <si>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</si>
  <si>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</si>
  <si>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</si>
  <si>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</si>
  <si>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</si>
  <si>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</si>
  <si>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</si>
  <si>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</si>
  <si>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</si>
  <si>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</si>
  <si>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</si>
  <si>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</si>
  <si>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</si>
  <si>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</si>
  <si>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</si>
  <si>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</si>
  <si>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</si>
  <si>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</si>
  <si>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</si>
  <si>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</si>
  <si>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</si>
  <si>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</si>
  <si>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</si>
  <si>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a6a8a7d6dbf94d0e812793a7f1009beb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</si>
  <si>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</si>
  <si>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</si>
  <si>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</si>
  <si>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</si>
  <si>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</si>
  <si>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</si>
  <si>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</si>
  <si>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</si>
  <si>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</si>
  <si>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</si>
  <si>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</si>
  <si>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</si>
  <si>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13105b9664bf42e3ada4ae676b01142b</t>
  </si>
  <si>
    <t>1b28f029f4ac4d20b4bef126584821ec</t>
  </si>
  <si>
    <t>t0nyV</t>
  </si>
  <si>
    <t>2160e5776d07409a80fd4c0aee1000f2</t>
  </si>
  <si>
    <t>c8c7d523b8a04c05ae099a4101843707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</si>
  <si>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</si>
  <si>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</si>
  <si>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</si>
  <si>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</si>
  <si>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</si>
  <si>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</si>
  <si>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</si>
  <si>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ThatGuyNamedJ</t>
  </si>
  <si>
    <t>e3e9605207444b6aae07ca45f25e14cc</t>
  </si>
  <si>
    <t>the_AA_train</t>
  </si>
  <si>
    <t>6c20ac455e69479088b20e4ce1c9ef58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</si>
  <si>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</si>
  <si>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</si>
  <si>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</si>
  <si>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</si>
  <si>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</si>
  <si>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</si>
  <si>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</si>
  <si>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</si>
  <si>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</si>
  <si>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</si>
  <si>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</si>
  <si>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</si>
  <si>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</si>
  <si>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</si>
  <si>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</si>
  <si>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</si>
  <si>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</si>
  <si>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</si>
  <si>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361e76f99049403dad35c0503723da95</t>
  </si>
  <si>
    <t>e4771d1e302d41879493f78d04532091</t>
  </si>
  <si>
    <t>3f19cf541a344787aee288b4f6992589</t>
  </si>
  <si>
    <t>5253449e6b0c4d78adacf3786b4810a6</t>
  </si>
  <si>
    <t>TheSpinDoctor22</t>
  </si>
  <si>
    <t>7a678630cdd64064b8d7761bb48dce80</t>
  </si>
  <si>
    <t>67c83bb87ab6483592c1c37b55bcdb36</t>
  </si>
  <si>
    <t>thunderbuddies7</t>
  </si>
  <si>
    <t>443ce8b60e88479381544b47b5b87626</t>
  </si>
  <si>
    <t>a6a2a5ba70274203a4e0209ea0e960eb</t>
  </si>
  <si>
    <t>932c7f776981409f8f4997bf3bbfff9c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</si>
  <si>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</si>
  <si>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</si>
  <si>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</si>
  <si>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</si>
  <si>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</si>
  <si>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</si>
  <si>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</si>
  <si>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</si>
  <si>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</si>
  <si>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</si>
  <si>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</si>
  <si>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</si>
  <si>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</si>
  <si>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</si>
  <si>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</si>
  <si>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</si>
  <si>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</si>
  <si>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</si>
  <si>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</si>
  <si>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</si>
  <si>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</si>
  <si>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</si>
  <si>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</si>
  <si>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</si>
  <si>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</si>
  <si>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</si>
  <si>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cc3f5bc06eea42b08fd3d70262cdc8ce</t>
  </si>
  <si>
    <t>ecd742bc68cb470499998361983def1f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</si>
  <si>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</si>
  <si>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</si>
  <si>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</si>
  <si>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</si>
  <si>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</si>
  <si>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</si>
  <si>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2f01f83ae1764063a5a5339406989f2c</t>
  </si>
  <si>
    <t>TurfandTurf</t>
  </si>
  <si>
    <t>97278dc66e4c42e4a4bda3ac8c3d91b7</t>
  </si>
  <si>
    <t>turner37</t>
  </si>
  <si>
    <t>8fb9ac270cb141b39617501506dba624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</si>
  <si>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</si>
  <si>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</si>
  <si>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</si>
  <si>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</si>
  <si>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</si>
  <si>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</si>
  <si>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</si>
  <si>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</si>
  <si>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</si>
  <si>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</si>
  <si>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</si>
  <si>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f552348dd8c44135bb45cf9b331a40d0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</si>
  <si>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</si>
  <si>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</si>
  <si>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</si>
  <si>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</si>
  <si>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</si>
  <si>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e66a1232a1ee49cb81d7fd5d6656a54f</t>
  </si>
  <si>
    <t>5e9875e6ab164e10a31244b6a5dd8af8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</si>
  <si>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</si>
  <si>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</si>
  <si>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</si>
  <si>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</si>
  <si>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</si>
  <si>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</si>
  <si>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</si>
  <si>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</si>
  <si>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</si>
  <si>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WaterIsWet</t>
  </si>
  <si>
    <t>84343cc9743b480391830fe1984aa5fc</t>
  </si>
  <si>
    <t>weeziePZ</t>
  </si>
  <si>
    <t>c4723230e94d4f45ade7adef6759956c</t>
  </si>
  <si>
    <t>WeezySpinz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</si>
  <si>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</si>
  <si>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</si>
  <si>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</si>
  <si>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</si>
  <si>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</si>
  <si>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</si>
  <si>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</si>
  <si>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WickedSmahtZone</t>
  </si>
  <si>
    <t>682a77db493444718b7aaedb0d5c1025</t>
  </si>
  <si>
    <t>WifeIsAlwysRght</t>
  </si>
  <si>
    <t>3ac1cc07a47944999ff7ca86c2f45499</t>
  </si>
  <si>
    <t>Wilkerspin3</t>
  </si>
  <si>
    <t>d0d46129986a444baec4e2532ba578db</t>
  </si>
  <si>
    <t>Willgetinshape</t>
  </si>
  <si>
    <t>64c7cf80eae349868deeca78265f5591</t>
  </si>
  <si>
    <t>williamssm3</t>
  </si>
  <si>
    <t>c89caefef4b04ae793dedec8007317e8</t>
  </si>
  <si>
    <t>fd3df362978d4c33b5faf00638e9ea3e</t>
  </si>
  <si>
    <t>WinTheDay2244</t>
  </si>
  <si>
    <t>a827638d75bb476fbccf93077f8a6cbd</t>
  </si>
  <si>
    <t>wishing4fishing</t>
  </si>
  <si>
    <t>38d810e01e2042edafb8029d3cf0a4e7</t>
  </si>
  <si>
    <t>WoldGive2fox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</si>
  <si>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</si>
  <si>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</si>
  <si>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</si>
  <si>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</si>
  <si>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</si>
  <si>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</si>
  <si>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YO_ADRIAN_79</t>
  </si>
  <si>
    <t>883c4644af92439ca70c5a9f8cf3431a</t>
  </si>
  <si>
    <t>ZaCa14</t>
  </si>
  <si>
    <t>ffc5e3aa52e04b86a414c9ae38eccb8a</t>
  </si>
  <si>
    <t>ZackAttack86</t>
  </si>
  <si>
    <t>d93a27a4aa6f4fc9b12da18345201709</t>
  </si>
  <si>
    <t>f71cd2133b9a417dab40e38cbf01e7b1</t>
  </si>
  <si>
    <t>ZaddyRides</t>
  </si>
  <si>
    <t>be2c950903204f73ac5868ca428a59b7</t>
  </si>
  <si>
    <t>DNR - Slytherin</t>
  </si>
  <si>
    <t>DNR - Hufflepuff</t>
  </si>
  <si>
    <t>DNR - Gryffindor</t>
  </si>
  <si>
    <t>DNR - Ravenclaw</t>
  </si>
  <si>
    <t>Dr_Butts</t>
  </si>
  <si>
    <t>Livinglifelucky</t>
  </si>
  <si>
    <t>Jim Elek</t>
  </si>
  <si>
    <t>Juan B. Rodriguez</t>
  </si>
  <si>
    <t>Mark Verlaan</t>
  </si>
  <si>
    <t>Matt Elston</t>
  </si>
  <si>
    <t>Elstonpartyof5</t>
  </si>
  <si>
    <t>Michael Phair</t>
  </si>
  <si>
    <t>Nicholas Edward</t>
  </si>
  <si>
    <t>Rey Rodriguez</t>
  </si>
  <si>
    <t>Steve Konisky</t>
  </si>
  <si>
    <t>Adam David</t>
  </si>
  <si>
    <t>Anthony Hatch</t>
  </si>
  <si>
    <t>Chris Wainer</t>
  </si>
  <si>
    <t>Dave Williams</t>
  </si>
  <si>
    <t>Dennis Coleman</t>
  </si>
  <si>
    <t>Evan Kline</t>
  </si>
  <si>
    <t>Gavin Mynhardt</t>
  </si>
  <si>
    <t>Hate2Wrkout</t>
  </si>
  <si>
    <t>Matthew Corrin</t>
  </si>
  <si>
    <t>Michael Michael motorcycle</t>
  </si>
  <si>
    <t>Cyclinmichaelin</t>
  </si>
  <si>
    <t>None - Deleted it</t>
  </si>
  <si>
    <t>Rogelio Cortes</t>
  </si>
  <si>
    <t>Russ Dilley</t>
  </si>
  <si>
    <t>Ryan solimeo</t>
  </si>
  <si>
    <t>Ryansolimeo</t>
  </si>
  <si>
    <t>Moosemorgan</t>
  </si>
  <si>
    <t>Eric Esteva</t>
  </si>
  <si>
    <t>Erich Dewease</t>
  </si>
  <si>
    <t>Joseph Ambrosio</t>
  </si>
  <si>
    <t>Andrew Brennan</t>
  </si>
  <si>
    <t>Poetsmiddel</t>
  </si>
  <si>
    <t>Dan Panock</t>
  </si>
  <si>
    <t>Jacob Manley</t>
  </si>
  <si>
    <t>John Kovas</t>
  </si>
  <si>
    <t>Joshua Blacklet</t>
  </si>
  <si>
    <t>Karl Mac</t>
  </si>
  <si>
    <t>Pat_In_Boston</t>
  </si>
  <si>
    <t>Richard Kendrick</t>
  </si>
  <si>
    <t>Week 2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</si>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</sst>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0" fillId="3" borderId="0" xfId="0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9" fillId="0" borderId="0" xfId="0" applyFont="1" applyAlignment="1" applyProtection="1">
      <alignment horizontal="left"/>
      <protection locked="0"/>
    </xf>
    <xf numFmtId="0" fontId="10" fillId="6" borderId="0" xfId="0" applyFont="1" applyFill="1" applyAlignment="1">
      <alignment horizontal="left" vertical="top"/>
    </xf>
    <xf numFmtId="0" fontId="9" fillId="6" borderId="0" xfId="0" applyFont="1" applyFill="1" applyAlignment="1">
      <alignment horizontal="left"/>
    </xf>
    <xf numFmtId="0" fontId="9" fillId="4" borderId="0" xfId="0" applyFont="1" applyFill="1" applyAlignment="1">
      <alignment horizontal="left"/>
    </xf>
    <xf numFmtId="0" fontId="10" fillId="4" borderId="0" xfId="0" applyFont="1" applyFill="1" applyAlignment="1">
      <alignment horizontal="left" vertical="top"/>
    </xf>
    <xf numFmtId="0" fontId="9" fillId="8" borderId="0" xfId="0" applyFont="1" applyFill="1" applyAlignment="1">
      <alignment horizontal="left"/>
    </xf>
    <xf numFmtId="0" fontId="10" fillId="8" borderId="0" xfId="0" applyFont="1" applyFill="1" applyAlignment="1">
      <alignment horizontal="left" vertical="top"/>
    </xf>
    <xf numFmtId="0" fontId="10" fillId="7" borderId="0" xfId="0" applyFont="1" applyFill="1" applyAlignment="1">
      <alignment horizontal="left" vertical="top"/>
    </xf>
    <xf numFmtId="0" fontId="9" fillId="7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9" fillId="0" borderId="0" xfId="0" applyFont="1" applyFill="1" applyAlignment="1">
      <alignment horizontal="left"/>
    </xf>
    <xf numFmtId="0" fontId="10" fillId="9" borderId="0" xfId="0" applyFont="1" applyFill="1" applyAlignment="1">
      <alignment horizontal="left" vertical="top"/>
    </xf>
    <xf numFmtId="0" fontId="5" fillId="9" borderId="0" xfId="0" applyFont="1" applyFill="1"/>
    <xf numFmtId="1" fontId="3" fillId="9" borderId="0" xfId="0" applyNumberFormat="1" applyFont="1" applyFill="1" applyAlignment="1">
      <alignment horizontal="center" vertical="center"/>
    </xf>
    <xf numFmtId="1" fontId="5" fillId="9" borderId="0" xfId="0" applyNumberFormat="1" applyFont="1" applyFill="1" applyAlignment="1">
      <alignment horizontal="center"/>
    </xf>
    <xf numFmtId="0" fontId="6" fillId="9" borderId="0" xfId="0" applyFont="1" applyFill="1" applyAlignment="1">
      <alignment vertical="top"/>
    </xf>
    <xf numFmtId="0" fontId="3" fillId="9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9" fillId="9" borderId="0" xfId="0" applyFont="1" applyFill="1" applyAlignment="1">
      <alignment horizontal="left"/>
    </xf>
    <xf numFmtId="0" fontId="0" fillId="9" borderId="0" xfId="0" applyFill="1"/>
    <xf numFmtId="0" fontId="5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left" vertical="center"/>
    </xf>
    <xf numFmtId="49" fontId="5" fillId="0" borderId="0" xfId="0" applyNumberFormat="1" applyFont="1"/>
    <xf numFmtId="164" fontId="5" fillId="2" borderId="0" xfId="1" applyNumberFormat="1" applyFont="1" applyFill="1"/>
    <xf numFmtId="0" fontId="1" fillId="0" borderId="0" xfId="0" applyFont="1" applyAlignment="1">
      <alignment wrapText="1"/>
    </xf>
    <xf numFmtId="0" fontId="0" fillId="10" borderId="0" xfId="0" applyFill="1"/>
    <xf numFmtId="0" fontId="1" fillId="4" borderId="0" xfId="0" applyFont="1" applyFill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763.22646232112311</c:v>
                </c:pt>
                <c:pt idx="1">
                  <c:v>683.91667239954859</c:v>
                </c:pt>
                <c:pt idx="2">
                  <c:v>881.1685562639201</c:v>
                </c:pt>
                <c:pt idx="3">
                  <c:v>842.42638246181741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331259</xdr:colOff>
      <xdr:row>3</xdr:row>
      <xdr:rowOff>215900</xdr:rowOff>
    </xdr:from>
    <xdr:to>
      <xdr:col>13</xdr:col>
      <xdr:colOff>338667</xdr:colOff>
      <xdr:row>6</xdr:row>
      <xdr:rowOff>59847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3426" y="861483"/>
          <a:ext cx="1848908" cy="637697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X4991"/>
  <sheetViews>
    <sheetView workbookViewId="0"/>
  </sheetViews>
  <sheetFormatPr defaultColWidth="9.140625" defaultRowHeight="15.75" x14ac:dyDescent="0.25"/>
  <cols>
    <col min="1" max="1" width="18.85546875" style="55" customWidth="1"/>
    <col min="2" max="2" width="29.42578125" style="55" customWidth="1"/>
    <col min="3" max="3" width="24" style="55" customWidth="1"/>
    <col min="4" max="4" width="13" style="55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hidden="1" customWidth="1"/>
    <col min="9" max="9" width="34.28515625" style="25" hidden="1" customWidth="1"/>
    <col min="10" max="10" width="16.28515625" style="25" hidden="1" customWidth="1"/>
    <col min="11" max="12" width="15.85546875" style="25" hidden="1" customWidth="1"/>
    <col min="13" max="13" width="2.7109375" style="25" hidden="1" customWidth="1"/>
    <col min="14" max="14" width="22.140625" style="25" hidden="1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51" t="s">
        <v>7</v>
      </c>
      <c r="B1" s="51" t="s">
        <v>0</v>
      </c>
      <c r="C1" s="51" t="s">
        <v>1</v>
      </c>
      <c r="D1" s="51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60" t="s">
        <v>29</v>
      </c>
      <c r="B2" s="52" t="s">
        <v>515</v>
      </c>
      <c r="C2" s="52" t="s">
        <v>516</v>
      </c>
      <c r="D2" s="52">
        <v>429</v>
      </c>
      <c r="E2" s="5"/>
      <c r="F2" s="23">
        <f t="shared" ref="F2:F65" si="0">D2*0.94</f>
        <v>403.26</v>
      </c>
      <c r="G2" s="24">
        <f t="shared" ref="G2:G65" si="1">IF(O2="Not Found",0,F2)</f>
        <v>403.26</v>
      </c>
      <c r="H2" s="39" t="s">
        <v>602</v>
      </c>
      <c r="I2" s="39" t="s">
        <v>605</v>
      </c>
      <c r="J2" s="39"/>
      <c r="K2" s="39"/>
      <c r="L2" s="39" t="s">
        <v>604</v>
      </c>
      <c r="O2" s="26">
        <f>IFERROR(VLOOKUP(C:C,'Results Data'!A:F,6,FALSE), "Not Found")</f>
        <v>421</v>
      </c>
      <c r="P2" s="27">
        <f>IFERROR(VLOOKUP(C:C,'Results Data'!A:M,13,FALSE), "Not Found")</f>
        <v>85</v>
      </c>
      <c r="Q2" s="27" t="b">
        <f>AND('RIDE DATA'!$A$5&lt;'Registration Data'!$P2,'RIDE DATA'!$B$5&gt;'Registration Data'!$P2)</f>
        <v>1</v>
      </c>
      <c r="R2" s="27">
        <f t="shared" ref="R2:R65" si="2">IF(Q2=TRUE,O2*0.03,0)</f>
        <v>12.629999999999999</v>
      </c>
      <c r="S2" s="25">
        <f>COUNTIF('Historical Registration Data'!D:D,'Registration Data'!C253)</f>
        <v>2</v>
      </c>
      <c r="T2" s="28">
        <f t="shared" ref="T2:T65" si="3">R2+O2</f>
        <v>433.63</v>
      </c>
      <c r="U2" s="29">
        <f t="shared" ref="U2:U65" si="4">T2/F2</f>
        <v>1.0753112136090859</v>
      </c>
      <c r="V2" s="40">
        <f t="shared" ref="V2:V65" si="5">IF(U2&gt;100%,((U2-1)*10000),0)</f>
        <v>753.11213609085883</v>
      </c>
    </row>
    <row r="3" spans="1:22" x14ac:dyDescent="0.25">
      <c r="A3" s="58" t="s">
        <v>28</v>
      </c>
      <c r="B3" s="52" t="s">
        <v>433</v>
      </c>
      <c r="C3" s="52" t="s">
        <v>434</v>
      </c>
      <c r="D3" s="52">
        <v>630</v>
      </c>
      <c r="E3" s="5"/>
      <c r="F3" s="23">
        <f t="shared" si="0"/>
        <v>592.19999999999993</v>
      </c>
      <c r="G3" s="24">
        <f t="shared" si="1"/>
        <v>592.19999999999993</v>
      </c>
      <c r="H3" s="39" t="s">
        <v>613</v>
      </c>
      <c r="I3" s="39" t="s">
        <v>603</v>
      </c>
      <c r="J3" s="39"/>
      <c r="K3" s="39"/>
      <c r="L3" s="39" t="s">
        <v>616</v>
      </c>
      <c r="O3" s="26">
        <f>IFERROR(VLOOKUP(C:C,'Results Data'!A:F,6,FALSE), "Not Found")</f>
        <v>651</v>
      </c>
      <c r="P3" s="27">
        <f>IFERROR(VLOOKUP(C:C,'Results Data'!A:M,13,FALSE), "Not Found")</f>
        <v>86</v>
      </c>
      <c r="Q3" s="27" t="b">
        <f>AND('RIDE DATA'!$A$5&lt;'Registration Data'!$P3,'RIDE DATA'!$B$5&gt;'Registration Data'!$P3)</f>
        <v>1</v>
      </c>
      <c r="R3" s="27">
        <f t="shared" si="2"/>
        <v>19.529999999999998</v>
      </c>
      <c r="S3" s="25">
        <f>COUNTIF('Historical Registration Data'!D:D,'Registration Data'!C205)</f>
        <v>2</v>
      </c>
      <c r="T3" s="28">
        <f t="shared" si="3"/>
        <v>670.53</v>
      </c>
      <c r="U3" s="29">
        <f t="shared" si="4"/>
        <v>1.1322695035460995</v>
      </c>
      <c r="V3" s="88">
        <v>1200</v>
      </c>
    </row>
    <row r="4" spans="1:22" x14ac:dyDescent="0.25">
      <c r="A4" s="62" t="s">
        <v>26</v>
      </c>
      <c r="B4" s="53" t="s">
        <v>138</v>
      </c>
      <c r="C4" s="53" t="s">
        <v>139</v>
      </c>
      <c r="D4" s="53">
        <v>366</v>
      </c>
      <c r="E4" s="11"/>
      <c r="F4" s="23">
        <f t="shared" si="0"/>
        <v>344.03999999999996</v>
      </c>
      <c r="G4" s="24">
        <f t="shared" si="1"/>
        <v>344.03999999999996</v>
      </c>
      <c r="H4" s="39" t="s">
        <v>602</v>
      </c>
      <c r="I4" s="39"/>
      <c r="J4" s="39"/>
      <c r="K4" s="39"/>
      <c r="L4" s="39"/>
      <c r="O4" s="26">
        <f>IFERROR(VLOOKUP(C:C,'Results Data'!A:F,6,FALSE), "Not Found")</f>
        <v>321</v>
      </c>
      <c r="P4" s="27">
        <f>IFERROR(VLOOKUP(C:C,'Results Data'!A:M,13,FALSE), "Not Found")</f>
        <v>78</v>
      </c>
      <c r="Q4" s="27" t="b">
        <f>AND('RIDE DATA'!$A$5&lt;'Registration Data'!$P4,'RIDE DATA'!$B$5&gt;'Registration Data'!$P4)</f>
        <v>0</v>
      </c>
      <c r="R4" s="27">
        <f t="shared" si="2"/>
        <v>0</v>
      </c>
      <c r="S4" s="25">
        <f>COUNTIF('Historical Registration Data'!D:D,'Registration Data'!C55)</f>
        <v>0</v>
      </c>
      <c r="T4" s="28">
        <f t="shared" si="3"/>
        <v>321</v>
      </c>
      <c r="U4" s="29">
        <f t="shared" si="4"/>
        <v>0.93303104290198824</v>
      </c>
      <c r="V4" s="40">
        <f t="shared" si="5"/>
        <v>0</v>
      </c>
    </row>
    <row r="5" spans="1:22" x14ac:dyDescent="0.25">
      <c r="A5" s="61" t="s">
        <v>29</v>
      </c>
      <c r="B5" s="53" t="s">
        <v>40</v>
      </c>
      <c r="C5" s="53" t="s">
        <v>41</v>
      </c>
      <c r="D5" s="53">
        <v>329</v>
      </c>
      <c r="E5" s="11"/>
      <c r="F5" s="23">
        <f t="shared" si="0"/>
        <v>309.26</v>
      </c>
      <c r="G5" s="24">
        <f t="shared" si="1"/>
        <v>309.26</v>
      </c>
      <c r="H5" s="39"/>
      <c r="I5" s="39"/>
      <c r="J5" s="39"/>
      <c r="K5" s="39"/>
      <c r="L5" s="39"/>
      <c r="O5" s="26">
        <f>IFERROR(VLOOKUP(C:C,'Results Data'!A:F,6,FALSE), "Not Found")</f>
        <v>317</v>
      </c>
      <c r="P5" s="27">
        <f>IFERROR(VLOOKUP(C:C,'Results Data'!A:M,13,FALSE), "Not Found")</f>
        <v>88</v>
      </c>
      <c r="Q5" s="27" t="b">
        <f>AND('RIDE DATA'!$A$5&lt;'Registration Data'!$P5,'RIDE DATA'!$B$5&gt;'Registration Data'!$P5)</f>
        <v>1</v>
      </c>
      <c r="R5" s="27">
        <f t="shared" si="2"/>
        <v>9.51</v>
      </c>
      <c r="S5" s="25">
        <f>COUNTIF('Historical Registration Data'!D:D,'Registration Data'!C6)</f>
        <v>2</v>
      </c>
      <c r="T5" s="28">
        <f t="shared" si="3"/>
        <v>326.51</v>
      </c>
      <c r="U5" s="29">
        <f t="shared" si="4"/>
        <v>1.0557783095130311</v>
      </c>
      <c r="V5" s="40">
        <f t="shared" si="5"/>
        <v>557.78309513031093</v>
      </c>
    </row>
    <row r="6" spans="1:22" x14ac:dyDescent="0.25">
      <c r="A6" s="63" t="s">
        <v>26</v>
      </c>
      <c r="B6" s="52" t="s">
        <v>345</v>
      </c>
      <c r="C6" s="52" t="s">
        <v>346</v>
      </c>
      <c r="D6" s="52">
        <v>685</v>
      </c>
      <c r="E6" s="5"/>
      <c r="F6" s="23">
        <f t="shared" si="0"/>
        <v>643.9</v>
      </c>
      <c r="G6" s="24">
        <f t="shared" si="1"/>
        <v>643.9</v>
      </c>
      <c r="H6" s="39" t="s">
        <v>602</v>
      </c>
      <c r="I6" s="39" t="s">
        <v>611</v>
      </c>
      <c r="J6" s="39" t="s">
        <v>612</v>
      </c>
      <c r="K6" s="39"/>
      <c r="L6" s="39"/>
      <c r="O6" s="26">
        <f>IFERROR(VLOOKUP(C:C,'Results Data'!A:F,6,FALSE), "Not Found")</f>
        <v>727</v>
      </c>
      <c r="P6" s="27">
        <f>IFERROR(VLOOKUP(C:C,'Results Data'!A:M,13,FALSE), "Not Found")</f>
        <v>86</v>
      </c>
      <c r="Q6" s="27" t="b">
        <f>AND('RIDE DATA'!$A$5&lt;'Registration Data'!$P6,'RIDE DATA'!$B$5&gt;'Registration Data'!$P6)</f>
        <v>1</v>
      </c>
      <c r="R6" s="27">
        <f t="shared" si="2"/>
        <v>21.81</v>
      </c>
      <c r="S6" s="25">
        <f>COUNTIF('Historical Registration Data'!D:D,'Registration Data'!C160)</f>
        <v>2</v>
      </c>
      <c r="T6" s="28">
        <f t="shared" si="3"/>
        <v>748.81</v>
      </c>
      <c r="U6" s="29">
        <f t="shared" si="4"/>
        <v>1.1629290262463114</v>
      </c>
      <c r="V6" s="88">
        <v>1200</v>
      </c>
    </row>
    <row r="7" spans="1:22" x14ac:dyDescent="0.25">
      <c r="A7" s="58" t="s">
        <v>28</v>
      </c>
      <c r="B7" s="52" t="s">
        <v>363</v>
      </c>
      <c r="C7" s="52" t="s">
        <v>364</v>
      </c>
      <c r="D7" s="52">
        <v>520</v>
      </c>
      <c r="E7" s="5"/>
      <c r="F7" s="23">
        <f t="shared" si="0"/>
        <v>488.79999999999995</v>
      </c>
      <c r="G7" s="24">
        <f t="shared" si="1"/>
        <v>488.79999999999995</v>
      </c>
      <c r="H7" s="39"/>
      <c r="I7" s="39"/>
      <c r="J7" s="39"/>
      <c r="K7" s="39"/>
      <c r="L7" s="39"/>
      <c r="O7" s="26">
        <f>IFERROR(VLOOKUP(C:C,'Results Data'!A:F,6,FALSE), "Not Found")</f>
        <v>518</v>
      </c>
      <c r="P7" s="27">
        <f>IFERROR(VLOOKUP(C:C,'Results Data'!A:M,13,FALSE), "Not Found")</f>
        <v>85</v>
      </c>
      <c r="Q7" s="27" t="b">
        <f>AND('RIDE DATA'!$A$5&lt;'Registration Data'!$P7,'RIDE DATA'!$B$5&gt;'Registration Data'!$P7)</f>
        <v>1</v>
      </c>
      <c r="R7" s="27">
        <f t="shared" si="2"/>
        <v>15.54</v>
      </c>
      <c r="S7" s="25">
        <f>COUNTIF('Historical Registration Data'!D:D,'Registration Data'!C169)</f>
        <v>1</v>
      </c>
      <c r="T7" s="28">
        <f t="shared" si="3"/>
        <v>533.54</v>
      </c>
      <c r="U7" s="29">
        <f t="shared" si="4"/>
        <v>1.0915302782324059</v>
      </c>
      <c r="V7" s="40">
        <f t="shared" si="5"/>
        <v>915.30278232405897</v>
      </c>
    </row>
    <row r="8" spans="1:22" x14ac:dyDescent="0.25">
      <c r="A8" s="62" t="s">
        <v>26</v>
      </c>
      <c r="B8" s="53" t="s">
        <v>80</v>
      </c>
      <c r="C8" s="53" t="s">
        <v>81</v>
      </c>
      <c r="D8" s="53">
        <v>414</v>
      </c>
      <c r="E8" s="11"/>
      <c r="F8" s="23">
        <f t="shared" si="0"/>
        <v>389.15999999999997</v>
      </c>
      <c r="G8" s="24">
        <f t="shared" si="1"/>
        <v>389.15999999999997</v>
      </c>
      <c r="H8" s="39" t="s">
        <v>602</v>
      </c>
      <c r="I8" s="39"/>
      <c r="J8" s="39"/>
      <c r="K8" s="39"/>
      <c r="L8" s="39"/>
      <c r="O8" s="26">
        <f>IFERROR(VLOOKUP(C:C,'Results Data'!A:F,6,FALSE), "Not Found")</f>
        <v>400</v>
      </c>
      <c r="P8" s="27">
        <f>IFERROR(VLOOKUP(C:C,'Results Data'!A:M,13,FALSE), "Not Found")</f>
        <v>88</v>
      </c>
      <c r="Q8" s="27" t="b">
        <f>AND('RIDE DATA'!$A$5&lt;'Registration Data'!$P8,'RIDE DATA'!$B$5&gt;'Registration Data'!$P8)</f>
        <v>1</v>
      </c>
      <c r="R8" s="27">
        <f t="shared" si="2"/>
        <v>12</v>
      </c>
      <c r="S8" s="25">
        <f>COUNTIF('Historical Registration Data'!D:D,'Registration Data'!C26)</f>
        <v>2</v>
      </c>
      <c r="T8" s="28">
        <f t="shared" si="3"/>
        <v>412</v>
      </c>
      <c r="U8" s="29">
        <f t="shared" si="4"/>
        <v>1.0586905128995787</v>
      </c>
      <c r="V8" s="40">
        <f t="shared" si="5"/>
        <v>586.90512899578721</v>
      </c>
    </row>
    <row r="9" spans="1:22" x14ac:dyDescent="0.25">
      <c r="A9" s="58" t="s">
        <v>28</v>
      </c>
      <c r="B9" s="52" t="s">
        <v>393</v>
      </c>
      <c r="C9" s="52" t="s">
        <v>394</v>
      </c>
      <c r="D9" s="52">
        <v>253</v>
      </c>
      <c r="E9" s="5"/>
      <c r="F9" s="23">
        <f t="shared" si="0"/>
        <v>237.82</v>
      </c>
      <c r="G9" s="24">
        <f t="shared" si="1"/>
        <v>237.82</v>
      </c>
      <c r="H9" s="39"/>
      <c r="I9" s="39"/>
      <c r="J9" s="39"/>
      <c r="K9" s="39"/>
      <c r="L9" s="39"/>
      <c r="O9" s="26">
        <f>IFERROR(VLOOKUP(C:C,'Results Data'!A:F,6,FALSE), "Not Found")</f>
        <v>261</v>
      </c>
      <c r="P9" s="27">
        <f>IFERROR(VLOOKUP(C:C,'Results Data'!A:M,13,FALSE), "Not Found")</f>
        <v>85</v>
      </c>
      <c r="Q9" s="27" t="b">
        <f>AND('RIDE DATA'!$A$5&lt;'Registration Data'!$P9,'RIDE DATA'!$B$5&gt;'Registration Data'!$P9)</f>
        <v>1</v>
      </c>
      <c r="R9" s="27">
        <f t="shared" si="2"/>
        <v>7.83</v>
      </c>
      <c r="S9" s="25">
        <f>COUNTIF('Historical Registration Data'!D:D,'Registration Data'!C184)</f>
        <v>1</v>
      </c>
      <c r="T9" s="28">
        <f t="shared" si="3"/>
        <v>268.83</v>
      </c>
      <c r="U9" s="29">
        <f t="shared" si="4"/>
        <v>1.1303927340005044</v>
      </c>
      <c r="V9" s="88">
        <v>1200</v>
      </c>
    </row>
    <row r="10" spans="1:22" x14ac:dyDescent="0.25">
      <c r="A10" s="59" t="s">
        <v>28</v>
      </c>
      <c r="B10" s="53" t="s">
        <v>60</v>
      </c>
      <c r="C10" s="53" t="s">
        <v>61</v>
      </c>
      <c r="D10" s="53">
        <v>359</v>
      </c>
      <c r="E10" s="11"/>
      <c r="F10" s="23">
        <f t="shared" si="0"/>
        <v>337.46</v>
      </c>
      <c r="G10" s="24">
        <f t="shared" si="1"/>
        <v>337.46</v>
      </c>
      <c r="H10" s="39" t="s">
        <v>613</v>
      </c>
      <c r="I10" s="39" t="s">
        <v>608</v>
      </c>
      <c r="J10" s="39"/>
      <c r="K10" s="39" t="s">
        <v>615</v>
      </c>
      <c r="L10" s="39"/>
      <c r="O10" s="26">
        <f>IFERROR(VLOOKUP(C:C,'Results Data'!A:F,6,FALSE), "Not Found")</f>
        <v>366</v>
      </c>
      <c r="P10" s="27">
        <f>IFERROR(VLOOKUP(C:C,'Results Data'!A:M,13,FALSE), "Not Found")</f>
        <v>88</v>
      </c>
      <c r="Q10" s="27" t="b">
        <f>AND('RIDE DATA'!$A$5&lt;'Registration Data'!$P10,'RIDE DATA'!$B$5&gt;'Registration Data'!$P10)</f>
        <v>1</v>
      </c>
      <c r="R10" s="27">
        <f t="shared" si="2"/>
        <v>10.98</v>
      </c>
      <c r="S10" s="25">
        <f>COUNTIF('Historical Registration Data'!D:D,'Registration Data'!C16)</f>
        <v>2</v>
      </c>
      <c r="T10" s="28">
        <f t="shared" si="3"/>
        <v>376.98</v>
      </c>
      <c r="U10" s="29">
        <f t="shared" si="4"/>
        <v>1.1171101760208619</v>
      </c>
      <c r="V10" s="40">
        <f t="shared" si="5"/>
        <v>1171.1017602086192</v>
      </c>
    </row>
    <row r="11" spans="1:22" x14ac:dyDescent="0.25">
      <c r="A11" s="58" t="s">
        <v>28</v>
      </c>
      <c r="B11" s="65" t="s">
        <v>489</v>
      </c>
      <c r="C11" s="65" t="s">
        <v>490</v>
      </c>
      <c r="D11" s="52">
        <v>397</v>
      </c>
      <c r="E11" s="52" t="s">
        <v>638</v>
      </c>
      <c r="F11" s="23">
        <f t="shared" si="0"/>
        <v>373.18</v>
      </c>
      <c r="G11" s="24">
        <f t="shared" si="1"/>
        <v>373.18</v>
      </c>
      <c r="H11" s="39" t="s">
        <v>602</v>
      </c>
      <c r="I11" s="39" t="s">
        <v>611</v>
      </c>
      <c r="J11" s="39"/>
      <c r="K11" s="39"/>
      <c r="L11" s="39"/>
      <c r="O11" s="26">
        <f>IFERROR(VLOOKUP(C:C,'Results Data'!A:F,6,FALSE), "Not Found")</f>
        <v>352</v>
      </c>
      <c r="P11" s="27">
        <f>IFERROR(VLOOKUP(C:C,'Results Data'!A:M,13,FALSE), "Not Found")</f>
        <v>90</v>
      </c>
      <c r="Q11" s="27" t="b">
        <f>AND('RIDE DATA'!$A$5&lt;'Registration Data'!$P11,'RIDE DATA'!$B$5&gt;'Registration Data'!$P11)</f>
        <v>1</v>
      </c>
      <c r="R11" s="27">
        <f t="shared" si="2"/>
        <v>10.559999999999999</v>
      </c>
      <c r="S11" s="25">
        <f>COUNTIF('Historical Registration Data'!D:D,'Registration Data'!C238)</f>
        <v>2</v>
      </c>
      <c r="T11" s="28">
        <f t="shared" si="3"/>
        <v>362.56</v>
      </c>
      <c r="U11" s="29">
        <f t="shared" si="4"/>
        <v>0.97154188327348734</v>
      </c>
      <c r="V11" s="40">
        <f t="shared" si="5"/>
        <v>0</v>
      </c>
    </row>
    <row r="12" spans="1:22" x14ac:dyDescent="0.25">
      <c r="A12" s="62" t="s">
        <v>2067</v>
      </c>
      <c r="B12" s="66" t="s">
        <v>200</v>
      </c>
      <c r="C12" s="66" t="s">
        <v>201</v>
      </c>
      <c r="D12" s="66">
        <v>427</v>
      </c>
      <c r="E12" s="67" t="s">
        <v>638</v>
      </c>
      <c r="F12" s="68">
        <f t="shared" si="0"/>
        <v>401.38</v>
      </c>
      <c r="G12" s="69">
        <f t="shared" si="1"/>
        <v>401.38</v>
      </c>
      <c r="H12" s="70" t="s">
        <v>610</v>
      </c>
      <c r="I12" s="70" t="s">
        <v>603</v>
      </c>
      <c r="J12" s="70"/>
      <c r="K12" s="70"/>
      <c r="L12" s="70"/>
      <c r="M12" s="67"/>
      <c r="N12" s="67"/>
      <c r="O12" s="71">
        <f>IFERROR(VLOOKUP(C:C,'Results Data'!A:F,6,FALSE), "Not Found")</f>
        <v>0</v>
      </c>
      <c r="P12" s="72">
        <f>IFERROR(VLOOKUP(C:C,'Results Data'!A:M,13,FALSE), "Not Found")</f>
        <v>0</v>
      </c>
      <c r="Q12" s="27" t="b">
        <f>AND('RIDE DATA'!$A$5&lt;'Registration Data'!$P12,'RIDE DATA'!$B$5&gt;'Registration Data'!$P12)</f>
        <v>0</v>
      </c>
      <c r="R12" s="27">
        <f t="shared" si="2"/>
        <v>0</v>
      </c>
      <c r="S12" s="25">
        <f>COUNTIF('Historical Registration Data'!D:D,'Registration Data'!C86)</f>
        <v>1</v>
      </c>
      <c r="T12" s="28">
        <f t="shared" si="3"/>
        <v>0</v>
      </c>
      <c r="U12" s="29">
        <f t="shared" si="4"/>
        <v>0</v>
      </c>
      <c r="V12" s="40">
        <f t="shared" si="5"/>
        <v>0</v>
      </c>
    </row>
    <row r="13" spans="1:22" x14ac:dyDescent="0.25">
      <c r="A13" s="59" t="s">
        <v>28</v>
      </c>
      <c r="B13" s="54" t="s">
        <v>108</v>
      </c>
      <c r="C13" s="54" t="s">
        <v>109</v>
      </c>
      <c r="D13" s="53">
        <v>472</v>
      </c>
      <c r="E13" s="11"/>
      <c r="F13" s="23">
        <f t="shared" si="0"/>
        <v>443.67999999999995</v>
      </c>
      <c r="G13" s="24">
        <f t="shared" si="1"/>
        <v>443.67999999999995</v>
      </c>
      <c r="H13" s="39" t="s">
        <v>602</v>
      </c>
      <c r="I13" s="39" t="s">
        <v>605</v>
      </c>
      <c r="J13" s="39"/>
      <c r="K13" s="39"/>
      <c r="L13" s="39" t="s">
        <v>604</v>
      </c>
      <c r="O13" s="26">
        <f>IFERROR(VLOOKUP(C:C,'Results Data'!A:F,6,FALSE), "Not Found")</f>
        <v>465</v>
      </c>
      <c r="P13" s="27">
        <f>IFERROR(VLOOKUP(C:C,'Results Data'!A:M,13,FALSE), "Not Found")</f>
        <v>86</v>
      </c>
      <c r="Q13" s="27" t="b">
        <f>AND('RIDE DATA'!$A$5&lt;'Registration Data'!$P13,'RIDE DATA'!$B$5&gt;'Registration Data'!$P13)</f>
        <v>1</v>
      </c>
      <c r="R13" s="27">
        <f t="shared" si="2"/>
        <v>13.95</v>
      </c>
      <c r="S13" s="25">
        <f>COUNTIF('Historical Registration Data'!D:D,'Registration Data'!C40)</f>
        <v>2</v>
      </c>
      <c r="T13" s="28">
        <f t="shared" si="3"/>
        <v>478.95</v>
      </c>
      <c r="U13" s="29">
        <f t="shared" si="4"/>
        <v>1.0794942300757304</v>
      </c>
      <c r="V13" s="40">
        <f t="shared" si="5"/>
        <v>794.94230075730422</v>
      </c>
    </row>
    <row r="14" spans="1:22" x14ac:dyDescent="0.25">
      <c r="A14" s="56" t="s">
        <v>25</v>
      </c>
      <c r="B14" s="54" t="s">
        <v>136</v>
      </c>
      <c r="C14" s="54" t="s">
        <v>137</v>
      </c>
      <c r="D14" s="53">
        <v>365</v>
      </c>
      <c r="E14" s="11"/>
      <c r="F14" s="23">
        <f t="shared" si="0"/>
        <v>343.09999999999997</v>
      </c>
      <c r="G14" s="24">
        <f t="shared" si="1"/>
        <v>343.09999999999997</v>
      </c>
      <c r="H14" s="39" t="s">
        <v>602</v>
      </c>
      <c r="I14" s="39" t="s">
        <v>611</v>
      </c>
      <c r="J14" s="39" t="s">
        <v>612</v>
      </c>
      <c r="K14" s="39"/>
      <c r="L14" s="39"/>
      <c r="O14" s="26">
        <f>IFERROR(VLOOKUP(C:C,'Results Data'!A:F,6,FALSE), "Not Found")</f>
        <v>364</v>
      </c>
      <c r="P14" s="27">
        <f>IFERROR(VLOOKUP(C:C,'Results Data'!A:M,13,FALSE), "Not Found")</f>
        <v>81</v>
      </c>
      <c r="Q14" s="27" t="b">
        <f>AND('RIDE DATA'!$A$5&lt;'Registration Data'!$P14,'RIDE DATA'!$B$5&gt;'Registration Data'!$P14)</f>
        <v>0</v>
      </c>
      <c r="R14" s="27">
        <f t="shared" si="2"/>
        <v>0</v>
      </c>
      <c r="S14" s="25">
        <f>COUNTIF('Historical Registration Data'!D:D,'Registration Data'!C54)</f>
        <v>2</v>
      </c>
      <c r="T14" s="28">
        <f t="shared" si="3"/>
        <v>364</v>
      </c>
      <c r="U14" s="29">
        <f t="shared" si="4"/>
        <v>1.0609151850772371</v>
      </c>
      <c r="V14" s="40">
        <f t="shared" si="5"/>
        <v>609.1518507723714</v>
      </c>
    </row>
    <row r="15" spans="1:22" x14ac:dyDescent="0.25">
      <c r="A15" s="56" t="s">
        <v>25</v>
      </c>
      <c r="B15" s="54" t="s">
        <v>303</v>
      </c>
      <c r="C15" s="54" t="s">
        <v>304</v>
      </c>
      <c r="D15" s="53">
        <v>456</v>
      </c>
      <c r="E15" s="11"/>
      <c r="F15" s="23">
        <f t="shared" si="0"/>
        <v>428.64</v>
      </c>
      <c r="G15" s="24">
        <f t="shared" si="1"/>
        <v>428.64</v>
      </c>
      <c r="H15" s="39" t="s">
        <v>613</v>
      </c>
      <c r="I15" s="39" t="s">
        <v>603</v>
      </c>
      <c r="J15" s="39"/>
      <c r="K15" s="39"/>
      <c r="L15" s="39" t="s">
        <v>604</v>
      </c>
      <c r="O15" s="26">
        <f>IFERROR(VLOOKUP(C:C,'Results Data'!A:F,6,FALSE), "Not Found")</f>
        <v>456</v>
      </c>
      <c r="P15" s="27">
        <f>IFERROR(VLOOKUP(C:C,'Results Data'!A:M,13,FALSE), "Not Found")</f>
        <v>65</v>
      </c>
      <c r="Q15" s="27" t="b">
        <f>AND('RIDE DATA'!$A$5&lt;'Registration Data'!$P15,'RIDE DATA'!$B$5&gt;'Registration Data'!$P15)</f>
        <v>0</v>
      </c>
      <c r="R15" s="27">
        <f t="shared" si="2"/>
        <v>0</v>
      </c>
      <c r="S15" s="25">
        <f>COUNTIF('Historical Registration Data'!D:D,'Registration Data'!C139)</f>
        <v>1</v>
      </c>
      <c r="T15" s="28">
        <f t="shared" si="3"/>
        <v>456</v>
      </c>
      <c r="U15" s="29">
        <f t="shared" si="4"/>
        <v>1.0638297872340425</v>
      </c>
      <c r="V15" s="40">
        <f t="shared" si="5"/>
        <v>638.29787234042533</v>
      </c>
    </row>
    <row r="16" spans="1:22" x14ac:dyDescent="0.25">
      <c r="A16" s="63" t="s">
        <v>26</v>
      </c>
      <c r="B16" s="65" t="s">
        <v>403</v>
      </c>
      <c r="C16" s="65" t="s">
        <v>404</v>
      </c>
      <c r="D16" s="52">
        <v>393</v>
      </c>
      <c r="E16" s="5"/>
      <c r="F16" s="23">
        <f t="shared" si="0"/>
        <v>369.41999999999996</v>
      </c>
      <c r="G16" s="24">
        <f t="shared" si="1"/>
        <v>369.41999999999996</v>
      </c>
      <c r="H16" s="39"/>
      <c r="I16" s="39"/>
      <c r="J16" s="39"/>
      <c r="K16" s="39"/>
      <c r="L16" s="39"/>
      <c r="O16" s="26">
        <f>IFERROR(VLOOKUP(C:C,'Results Data'!A:F,6,FALSE), "Not Found")</f>
        <v>397</v>
      </c>
      <c r="P16" s="27">
        <f>IFERROR(VLOOKUP(C:C,'Results Data'!A:M,13,FALSE), "Not Found")</f>
        <v>88</v>
      </c>
      <c r="Q16" s="27" t="b">
        <f>AND('RIDE DATA'!$A$5&lt;'Registration Data'!$P16,'RIDE DATA'!$B$5&gt;'Registration Data'!$P16)</f>
        <v>1</v>
      </c>
      <c r="R16" s="27">
        <f t="shared" si="2"/>
        <v>11.91</v>
      </c>
      <c r="S16" s="25">
        <f>COUNTIF('Historical Registration Data'!D:D,'Registration Data'!C189)</f>
        <v>2</v>
      </c>
      <c r="T16" s="28">
        <f t="shared" si="3"/>
        <v>408.91</v>
      </c>
      <c r="U16" s="29">
        <f t="shared" si="4"/>
        <v>1.1068972984678687</v>
      </c>
      <c r="V16" s="40">
        <f t="shared" si="5"/>
        <v>1068.9729846786865</v>
      </c>
    </row>
    <row r="17" spans="1:22" x14ac:dyDescent="0.25">
      <c r="A17" s="63" t="s">
        <v>26</v>
      </c>
      <c r="B17" s="65" t="s">
        <v>441</v>
      </c>
      <c r="C17" s="65" t="s">
        <v>442</v>
      </c>
      <c r="D17" s="52">
        <v>400</v>
      </c>
      <c r="E17" s="5"/>
      <c r="F17" s="23">
        <f t="shared" si="0"/>
        <v>376</v>
      </c>
      <c r="G17" s="24">
        <f t="shared" si="1"/>
        <v>376</v>
      </c>
      <c r="H17" s="39"/>
      <c r="I17" s="39"/>
      <c r="J17" s="39"/>
      <c r="K17" s="39"/>
      <c r="L17" s="39"/>
      <c r="O17" s="26">
        <f>IFERROR(VLOOKUP(C:C,'Results Data'!A:F,6,FALSE), "Not Found")</f>
        <v>368</v>
      </c>
      <c r="P17" s="27">
        <f>IFERROR(VLOOKUP(C:C,'Results Data'!A:M,13,FALSE), "Not Found")</f>
        <v>79</v>
      </c>
      <c r="Q17" s="27" t="b">
        <f>AND('RIDE DATA'!$A$5&lt;'Registration Data'!$P17,'RIDE DATA'!$B$5&gt;'Registration Data'!$P17)</f>
        <v>0</v>
      </c>
      <c r="R17" s="27">
        <f t="shared" si="2"/>
        <v>0</v>
      </c>
      <c r="S17" s="25">
        <f>COUNTIF('Historical Registration Data'!D:D,'Registration Data'!C209)</f>
        <v>0</v>
      </c>
      <c r="T17" s="28">
        <f t="shared" si="3"/>
        <v>368</v>
      </c>
      <c r="U17" s="29">
        <f t="shared" si="4"/>
        <v>0.97872340425531912</v>
      </c>
      <c r="V17" s="40">
        <f t="shared" si="5"/>
        <v>0</v>
      </c>
    </row>
    <row r="18" spans="1:22" x14ac:dyDescent="0.25">
      <c r="A18" s="63" t="s">
        <v>2067</v>
      </c>
      <c r="B18" s="73" t="s">
        <v>477</v>
      </c>
      <c r="C18" s="73" t="s">
        <v>478</v>
      </c>
      <c r="D18" s="73">
        <v>243</v>
      </c>
      <c r="E18" s="73" t="s">
        <v>638</v>
      </c>
      <c r="F18" s="68">
        <f t="shared" si="0"/>
        <v>228.42</v>
      </c>
      <c r="G18" s="69">
        <f t="shared" si="1"/>
        <v>0</v>
      </c>
      <c r="H18" s="70" t="s">
        <v>602</v>
      </c>
      <c r="I18" s="70" t="s">
        <v>608</v>
      </c>
      <c r="J18" s="70"/>
      <c r="K18" s="70" t="s">
        <v>609</v>
      </c>
      <c r="L18" s="70"/>
      <c r="M18" s="67"/>
      <c r="N18" s="67"/>
      <c r="O18" s="71" t="str">
        <f>IFERROR(VLOOKUP(C:C,'Results Data'!A:F,6,FALSE), "Not Found")</f>
        <v>Not Found</v>
      </c>
      <c r="P18" s="72" t="str">
        <f>IFERROR(VLOOKUP(C:C,'Results Data'!A:M,13,FALSE), "Not Found")</f>
        <v>Not Found</v>
      </c>
      <c r="Q18" s="27" t="b">
        <f>AND('RIDE DATA'!$A$5&lt;'Registration Data'!$P18,'RIDE DATA'!$B$5&gt;'Registration Data'!$P18)</f>
        <v>0</v>
      </c>
      <c r="R18" s="27">
        <f t="shared" si="2"/>
        <v>0</v>
      </c>
      <c r="S18" s="25">
        <f>COUNTIF('Historical Registration Data'!D:D,'Registration Data'!C231)</f>
        <v>1</v>
      </c>
      <c r="T18" s="28" t="e">
        <f t="shared" si="3"/>
        <v>#VALUE!</v>
      </c>
      <c r="U18" s="29" t="e">
        <f t="shared" si="4"/>
        <v>#VALUE!</v>
      </c>
      <c r="V18" s="40"/>
    </row>
    <row r="19" spans="1:22" x14ac:dyDescent="0.25">
      <c r="A19" s="63" t="s">
        <v>26</v>
      </c>
      <c r="B19" s="65" t="s">
        <v>461</v>
      </c>
      <c r="C19" s="65" t="s">
        <v>462</v>
      </c>
      <c r="D19" s="52">
        <v>300</v>
      </c>
      <c r="E19" s="5"/>
      <c r="F19" s="23">
        <f t="shared" si="0"/>
        <v>282</v>
      </c>
      <c r="G19" s="24">
        <f t="shared" si="1"/>
        <v>282</v>
      </c>
      <c r="H19" s="39"/>
      <c r="I19" s="39"/>
      <c r="J19" s="39"/>
      <c r="K19" s="39"/>
      <c r="L19" s="39"/>
      <c r="O19" s="26">
        <f>IFERROR(VLOOKUP(C:C,'Results Data'!A:F,6,FALSE), "Not Found")</f>
        <v>313</v>
      </c>
      <c r="P19" s="27">
        <f>IFERROR(VLOOKUP(C:C,'Results Data'!A:M,13,FALSE), "Not Found")</f>
        <v>86</v>
      </c>
      <c r="Q19" s="27" t="b">
        <f>AND('RIDE DATA'!$A$5&lt;'Registration Data'!$P19,'RIDE DATA'!$B$5&gt;'Registration Data'!$P19)</f>
        <v>1</v>
      </c>
      <c r="R19" s="27">
        <f t="shared" si="2"/>
        <v>9.3899999999999988</v>
      </c>
      <c r="S19" s="25">
        <f>COUNTIF('Historical Registration Data'!D:D,'Registration Data'!C220)</f>
        <v>2</v>
      </c>
      <c r="T19" s="28">
        <f t="shared" si="3"/>
        <v>322.39</v>
      </c>
      <c r="U19" s="29">
        <f t="shared" si="4"/>
        <v>1.14322695035461</v>
      </c>
      <c r="V19" s="88">
        <v>1200</v>
      </c>
    </row>
    <row r="20" spans="1:22" x14ac:dyDescent="0.25">
      <c r="A20" s="57" t="s">
        <v>25</v>
      </c>
      <c r="B20" s="65" t="s">
        <v>596</v>
      </c>
      <c r="C20" s="65" t="s">
        <v>597</v>
      </c>
      <c r="D20" s="52">
        <v>343</v>
      </c>
      <c r="E20" s="52" t="s">
        <v>638</v>
      </c>
      <c r="F20" s="23">
        <f t="shared" si="0"/>
        <v>322.41999999999996</v>
      </c>
      <c r="G20" s="24">
        <f t="shared" si="1"/>
        <v>322.41999999999996</v>
      </c>
      <c r="H20" s="39" t="s">
        <v>613</v>
      </c>
      <c r="I20" s="39" t="s">
        <v>611</v>
      </c>
      <c r="J20" s="39" t="s">
        <v>612</v>
      </c>
      <c r="K20" s="39"/>
      <c r="L20" s="39"/>
      <c r="O20" s="26">
        <f>IFERROR(VLOOKUP(C:C,'Results Data'!A:F,6,FALSE), "Not Found")</f>
        <v>362</v>
      </c>
      <c r="P20" s="27">
        <f>IFERROR(VLOOKUP(C:C,'Results Data'!A:M,13,FALSE), "Not Found")</f>
        <v>86</v>
      </c>
      <c r="Q20" s="27" t="b">
        <f>AND('RIDE DATA'!$A$5&lt;'Registration Data'!$P20,'RIDE DATA'!$B$5&gt;'Registration Data'!$P20)</f>
        <v>1</v>
      </c>
      <c r="R20" s="27">
        <f t="shared" si="2"/>
        <v>10.86</v>
      </c>
      <c r="S20" s="41"/>
      <c r="T20" s="28">
        <f t="shared" si="3"/>
        <v>372.86</v>
      </c>
      <c r="U20" s="29">
        <f t="shared" si="4"/>
        <v>1.1564419080702191</v>
      </c>
      <c r="V20" s="88">
        <v>1200</v>
      </c>
    </row>
    <row r="21" spans="1:22" x14ac:dyDescent="0.25">
      <c r="A21" s="61" t="s">
        <v>29</v>
      </c>
      <c r="B21" s="54" t="s">
        <v>186</v>
      </c>
      <c r="C21" s="54" t="s">
        <v>187</v>
      </c>
      <c r="D21" s="53">
        <v>512</v>
      </c>
      <c r="E21" s="11"/>
      <c r="F21" s="23">
        <f t="shared" si="0"/>
        <v>481.28</v>
      </c>
      <c r="G21" s="24">
        <f t="shared" si="1"/>
        <v>481.28</v>
      </c>
      <c r="H21" s="39" t="s">
        <v>602</v>
      </c>
      <c r="I21" s="39" t="s">
        <v>605</v>
      </c>
      <c r="J21" s="39"/>
      <c r="K21" s="39"/>
      <c r="L21" s="39"/>
      <c r="O21" s="26">
        <f>IFERROR(VLOOKUP(C:C,'Results Data'!A:F,6,FALSE), "Not Found")</f>
        <v>0</v>
      </c>
      <c r="P21" s="27">
        <f>IFERROR(VLOOKUP(C:C,'Results Data'!A:M,13,FALSE), "Not Found")</f>
        <v>0</v>
      </c>
      <c r="Q21" s="27" t="b">
        <f>AND('RIDE DATA'!$A$5&lt;'Registration Data'!$P21,'RIDE DATA'!$B$5&gt;'Registration Data'!$P21)</f>
        <v>0</v>
      </c>
      <c r="R21" s="27">
        <f t="shared" si="2"/>
        <v>0</v>
      </c>
      <c r="S21" s="25">
        <f>COUNTIF('Historical Registration Data'!D:D,'Registration Data'!C79)</f>
        <v>2</v>
      </c>
      <c r="T21" s="28">
        <f t="shared" si="3"/>
        <v>0</v>
      </c>
      <c r="U21" s="29">
        <f t="shared" si="4"/>
        <v>0</v>
      </c>
      <c r="V21" s="40">
        <f t="shared" si="5"/>
        <v>0</v>
      </c>
    </row>
    <row r="22" spans="1:22" x14ac:dyDescent="0.25">
      <c r="A22" s="58" t="s">
        <v>2068</v>
      </c>
      <c r="B22" s="73" t="s">
        <v>505</v>
      </c>
      <c r="C22" s="73" t="s">
        <v>506</v>
      </c>
      <c r="D22" s="73">
        <v>182</v>
      </c>
      <c r="E22" s="73" t="s">
        <v>638</v>
      </c>
      <c r="F22" s="68">
        <f t="shared" si="0"/>
        <v>171.07999999999998</v>
      </c>
      <c r="G22" s="69">
        <f t="shared" si="1"/>
        <v>0</v>
      </c>
      <c r="H22" s="70" t="s">
        <v>610</v>
      </c>
      <c r="I22" s="70" t="s">
        <v>603</v>
      </c>
      <c r="J22" s="70"/>
      <c r="K22" s="70"/>
      <c r="L22" s="70" t="s">
        <v>604</v>
      </c>
      <c r="M22" s="67"/>
      <c r="N22" s="67"/>
      <c r="O22" s="71" t="str">
        <f>IFERROR(VLOOKUP(C:C,'Results Data'!A:F,6,FALSE), "Not Found")</f>
        <v>Not Found</v>
      </c>
      <c r="P22" s="72" t="str">
        <f>IFERROR(VLOOKUP(C:C,'Results Data'!A:M,13,FALSE), "Not Found")</f>
        <v>Not Found</v>
      </c>
      <c r="Q22" s="27" t="b">
        <f>AND('RIDE DATA'!$A$5&lt;'Registration Data'!$P22,'RIDE DATA'!$B$5&gt;'Registration Data'!$P22)</f>
        <v>0</v>
      </c>
      <c r="R22" s="27">
        <f t="shared" si="2"/>
        <v>0</v>
      </c>
      <c r="S22" s="25">
        <f>COUNTIF('Historical Registration Data'!D:D,'Registration Data'!C247)</f>
        <v>2</v>
      </c>
      <c r="T22" s="28" t="e">
        <f t="shared" si="3"/>
        <v>#VALUE!</v>
      </c>
      <c r="U22" s="29" t="e">
        <f t="shared" si="4"/>
        <v>#VALUE!</v>
      </c>
      <c r="V22" s="40"/>
    </row>
    <row r="23" spans="1:22" x14ac:dyDescent="0.25">
      <c r="A23" s="57" t="s">
        <v>25</v>
      </c>
      <c r="B23" s="65" t="s">
        <v>423</v>
      </c>
      <c r="C23" s="65" t="s">
        <v>424</v>
      </c>
      <c r="D23" s="52">
        <v>320</v>
      </c>
      <c r="E23" s="5"/>
      <c r="F23" s="23">
        <f t="shared" si="0"/>
        <v>300.79999999999995</v>
      </c>
      <c r="G23" s="24">
        <f t="shared" si="1"/>
        <v>300.79999999999995</v>
      </c>
      <c r="H23" s="39"/>
      <c r="I23" s="39"/>
      <c r="J23" s="39"/>
      <c r="K23" s="39"/>
      <c r="L23" s="39"/>
      <c r="O23" s="26">
        <f>IFERROR(VLOOKUP(C:C,'Results Data'!A:F,6,FALSE), "Not Found")</f>
        <v>341</v>
      </c>
      <c r="P23" s="27">
        <f>IFERROR(VLOOKUP(C:C,'Results Data'!A:M,13,FALSE), "Not Found")</f>
        <v>86</v>
      </c>
      <c r="Q23" s="27" t="b">
        <f>AND('RIDE DATA'!$A$5&lt;'Registration Data'!$P23,'RIDE DATA'!$B$5&gt;'Registration Data'!$P23)</f>
        <v>1</v>
      </c>
      <c r="R23" s="27">
        <f t="shared" si="2"/>
        <v>10.23</v>
      </c>
      <c r="S23" s="25">
        <f>COUNTIF('Historical Registration Data'!D:D,'Registration Data'!C200)</f>
        <v>1</v>
      </c>
      <c r="T23" s="28">
        <f t="shared" si="3"/>
        <v>351.23</v>
      </c>
      <c r="U23" s="29">
        <f t="shared" si="4"/>
        <v>1.167652925531915</v>
      </c>
      <c r="V23" s="88">
        <v>1200</v>
      </c>
    </row>
    <row r="24" spans="1:22" x14ac:dyDescent="0.25">
      <c r="A24" s="57" t="s">
        <v>2069</v>
      </c>
      <c r="B24" s="73" t="s">
        <v>379</v>
      </c>
      <c r="C24" s="73" t="s">
        <v>380</v>
      </c>
      <c r="D24" s="73">
        <v>405</v>
      </c>
      <c r="E24" s="74"/>
      <c r="F24" s="68">
        <f t="shared" si="0"/>
        <v>380.7</v>
      </c>
      <c r="G24" s="69">
        <f t="shared" si="1"/>
        <v>0</v>
      </c>
      <c r="H24" s="70"/>
      <c r="I24" s="70"/>
      <c r="J24" s="70"/>
      <c r="K24" s="70"/>
      <c r="L24" s="70"/>
      <c r="M24" s="67"/>
      <c r="N24" s="67"/>
      <c r="O24" s="71" t="str">
        <f>IFERROR(VLOOKUP(C:C,'Results Data'!A:F,6,FALSE), "Not Found")</f>
        <v>Not Found</v>
      </c>
      <c r="P24" s="72" t="str">
        <f>IFERROR(VLOOKUP(C:C,'Results Data'!A:M,13,FALSE), "Not Found")</f>
        <v>Not Found</v>
      </c>
      <c r="Q24" s="27" t="b">
        <f>AND('RIDE DATA'!$A$5&lt;'Registration Data'!$P24,'RIDE DATA'!$B$5&gt;'Registration Data'!$P24)</f>
        <v>0</v>
      </c>
      <c r="R24" s="27">
        <f t="shared" si="2"/>
        <v>0</v>
      </c>
      <c r="S24" s="25">
        <f>COUNTIF('Historical Registration Data'!D:D,'Registration Data'!C177)</f>
        <v>2</v>
      </c>
      <c r="T24" s="28" t="e">
        <f t="shared" si="3"/>
        <v>#VALUE!</v>
      </c>
      <c r="U24" s="29" t="e">
        <f t="shared" si="4"/>
        <v>#VALUE!</v>
      </c>
      <c r="V24" s="40"/>
    </row>
    <row r="25" spans="1:22" x14ac:dyDescent="0.25">
      <c r="A25" s="60" t="s">
        <v>29</v>
      </c>
      <c r="B25" s="65" t="s">
        <v>555</v>
      </c>
      <c r="C25" s="65" t="s">
        <v>556</v>
      </c>
      <c r="D25" s="52">
        <v>551</v>
      </c>
      <c r="E25" s="5"/>
      <c r="F25" s="23">
        <f t="shared" si="0"/>
        <v>517.93999999999994</v>
      </c>
      <c r="G25" s="24">
        <f t="shared" si="1"/>
        <v>517.93999999999994</v>
      </c>
      <c r="H25" s="39"/>
      <c r="I25" s="39"/>
      <c r="J25" s="39"/>
      <c r="K25" s="39"/>
      <c r="L25" s="39"/>
      <c r="O25" s="26">
        <f>IFERROR(VLOOKUP(C:C,'Results Data'!A:F,6,FALSE), "Not Found")</f>
        <v>565</v>
      </c>
      <c r="P25" s="27">
        <f>IFERROR(VLOOKUP(C:C,'Results Data'!A:M,13,FALSE), "Not Found")</f>
        <v>86</v>
      </c>
      <c r="Q25" s="27" t="b">
        <f>AND('RIDE DATA'!$A$5&lt;'Registration Data'!$P25,'RIDE DATA'!$B$5&gt;'Registration Data'!$P25)</f>
        <v>1</v>
      </c>
      <c r="R25" s="27">
        <f t="shared" si="2"/>
        <v>16.95</v>
      </c>
      <c r="S25" s="25">
        <f>COUNTIF('Historical Registration Data'!D:D,'Registration Data'!C280)</f>
        <v>1</v>
      </c>
      <c r="T25" s="28">
        <f t="shared" si="3"/>
        <v>581.95000000000005</v>
      </c>
      <c r="U25" s="29">
        <f t="shared" si="4"/>
        <v>1.1235857435224159</v>
      </c>
      <c r="V25" s="88">
        <v>1200</v>
      </c>
    </row>
    <row r="26" spans="1:22" x14ac:dyDescent="0.25">
      <c r="A26" s="62" t="s">
        <v>26</v>
      </c>
      <c r="B26" s="54" t="s">
        <v>208</v>
      </c>
      <c r="C26" s="54" t="s">
        <v>209</v>
      </c>
      <c r="D26" s="53">
        <v>347</v>
      </c>
      <c r="E26" s="11"/>
      <c r="F26" s="23">
        <f t="shared" si="0"/>
        <v>326.18</v>
      </c>
      <c r="G26" s="24">
        <f t="shared" si="1"/>
        <v>326.18</v>
      </c>
      <c r="H26" s="39" t="s">
        <v>602</v>
      </c>
      <c r="I26" s="39" t="s">
        <v>617</v>
      </c>
      <c r="J26" s="39" t="s">
        <v>612</v>
      </c>
      <c r="K26" s="39"/>
      <c r="L26" s="39"/>
      <c r="O26" s="26">
        <f>IFERROR(VLOOKUP(C:C,'Results Data'!A:F,6,FALSE), "Not Found")</f>
        <v>350</v>
      </c>
      <c r="P26" s="27">
        <f>IFERROR(VLOOKUP(C:C,'Results Data'!A:M,13,FALSE), "Not Found")</f>
        <v>87</v>
      </c>
      <c r="Q26" s="27" t="b">
        <f>AND('RIDE DATA'!$A$5&lt;'Registration Data'!$P26,'RIDE DATA'!$B$5&gt;'Registration Data'!$P26)</f>
        <v>1</v>
      </c>
      <c r="R26" s="27">
        <f t="shared" si="2"/>
        <v>10.5</v>
      </c>
      <c r="S26" s="25">
        <f>COUNTIF('Historical Registration Data'!D:D,'Registration Data'!C90)</f>
        <v>2</v>
      </c>
      <c r="T26" s="28">
        <f t="shared" si="3"/>
        <v>360.5</v>
      </c>
      <c r="U26" s="29">
        <f t="shared" si="4"/>
        <v>1.1052179778036666</v>
      </c>
      <c r="V26" s="40">
        <f t="shared" si="5"/>
        <v>1052.179778036666</v>
      </c>
    </row>
    <row r="27" spans="1:22" x14ac:dyDescent="0.25">
      <c r="A27" s="61" t="s">
        <v>29</v>
      </c>
      <c r="B27" s="54" t="s">
        <v>132</v>
      </c>
      <c r="C27" s="54" t="s">
        <v>133</v>
      </c>
      <c r="D27" s="53">
        <v>354</v>
      </c>
      <c r="E27" s="11"/>
      <c r="F27" s="23">
        <f t="shared" si="0"/>
        <v>332.76</v>
      </c>
      <c r="G27" s="24">
        <f t="shared" si="1"/>
        <v>332.76</v>
      </c>
      <c r="H27" s="39" t="s">
        <v>602</v>
      </c>
      <c r="I27" s="39" t="s">
        <v>611</v>
      </c>
      <c r="J27" s="39" t="s">
        <v>618</v>
      </c>
      <c r="K27" s="39"/>
      <c r="L27" s="39"/>
      <c r="O27" s="26">
        <f>IFERROR(VLOOKUP(C:C,'Results Data'!A:F,6,FALSE), "Not Found")</f>
        <v>347</v>
      </c>
      <c r="P27" s="27">
        <f>IFERROR(VLOOKUP(C:C,'Results Data'!A:M,13,FALSE), "Not Found")</f>
        <v>88</v>
      </c>
      <c r="Q27" s="27" t="b">
        <f>AND('RIDE DATA'!$A$5&lt;'Registration Data'!$P27,'RIDE DATA'!$B$5&gt;'Registration Data'!$P27)</f>
        <v>1</v>
      </c>
      <c r="R27" s="27">
        <f t="shared" si="2"/>
        <v>10.41</v>
      </c>
      <c r="S27" s="25">
        <f>COUNTIF('Historical Registration Data'!D:D,'Registration Data'!C52)</f>
        <v>2</v>
      </c>
      <c r="T27" s="28">
        <f t="shared" si="3"/>
        <v>357.41</v>
      </c>
      <c r="U27" s="29">
        <f t="shared" si="4"/>
        <v>1.0740774131506192</v>
      </c>
      <c r="V27" s="40">
        <f t="shared" si="5"/>
        <v>740.77413150619225</v>
      </c>
    </row>
    <row r="28" spans="1:22" x14ac:dyDescent="0.25">
      <c r="A28" s="59" t="s">
        <v>28</v>
      </c>
      <c r="B28" s="54" t="s">
        <v>281</v>
      </c>
      <c r="C28" s="54" t="s">
        <v>282</v>
      </c>
      <c r="D28" s="53">
        <v>509</v>
      </c>
      <c r="E28" s="11"/>
      <c r="F28" s="23">
        <f t="shared" si="0"/>
        <v>478.46</v>
      </c>
      <c r="G28" s="24">
        <f t="shared" si="1"/>
        <v>478.46</v>
      </c>
      <c r="H28" s="39" t="s">
        <v>602</v>
      </c>
      <c r="I28" s="39" t="s">
        <v>611</v>
      </c>
      <c r="J28" s="39" t="s">
        <v>622</v>
      </c>
      <c r="K28" s="39"/>
      <c r="L28" s="39"/>
      <c r="O28" s="26">
        <f>IFERROR(VLOOKUP(C:C,'Results Data'!A:F,6,FALSE), "Not Found")</f>
        <v>520</v>
      </c>
      <c r="P28" s="27">
        <f>IFERROR(VLOOKUP(C:C,'Results Data'!A:M,13,FALSE), "Not Found")</f>
        <v>88</v>
      </c>
      <c r="Q28" s="27" t="b">
        <f>AND('RIDE DATA'!$A$5&lt;'Registration Data'!$P28,'RIDE DATA'!$B$5&gt;'Registration Data'!$P28)</f>
        <v>1</v>
      </c>
      <c r="R28" s="27">
        <f t="shared" si="2"/>
        <v>15.6</v>
      </c>
      <c r="S28" s="25">
        <f>COUNTIF('Historical Registration Data'!D:D,'Registration Data'!C127)</f>
        <v>1</v>
      </c>
      <c r="T28" s="28">
        <f t="shared" si="3"/>
        <v>535.6</v>
      </c>
      <c r="U28" s="29">
        <f t="shared" si="4"/>
        <v>1.1194248213016762</v>
      </c>
      <c r="V28" s="40">
        <f t="shared" si="5"/>
        <v>1194.2482130167621</v>
      </c>
    </row>
    <row r="29" spans="1:22" x14ac:dyDescent="0.25">
      <c r="A29" s="56" t="s">
        <v>2069</v>
      </c>
      <c r="B29" s="66" t="s">
        <v>118</v>
      </c>
      <c r="C29" s="66" t="s">
        <v>119</v>
      </c>
      <c r="D29" s="66">
        <v>547</v>
      </c>
      <c r="E29" s="67"/>
      <c r="F29" s="68">
        <f t="shared" si="0"/>
        <v>514.17999999999995</v>
      </c>
      <c r="G29" s="69">
        <f t="shared" si="1"/>
        <v>514.17999999999995</v>
      </c>
      <c r="H29" s="70"/>
      <c r="I29" s="70"/>
      <c r="J29" s="70"/>
      <c r="K29" s="70"/>
      <c r="L29" s="70"/>
      <c r="M29" s="67"/>
      <c r="N29" s="67"/>
      <c r="O29" s="71">
        <f>IFERROR(VLOOKUP(C:C,'Results Data'!A:F,6,FALSE), "Not Found")</f>
        <v>0</v>
      </c>
      <c r="P29" s="72">
        <f>IFERROR(VLOOKUP(C:C,'Results Data'!A:M,13,FALSE), "Not Found")</f>
        <v>0</v>
      </c>
      <c r="Q29" s="27" t="b">
        <f>AND('RIDE DATA'!$A$5&lt;'Registration Data'!$P29,'RIDE DATA'!$B$5&gt;'Registration Data'!$P29)</f>
        <v>0</v>
      </c>
      <c r="R29" s="27">
        <f t="shared" si="2"/>
        <v>0</v>
      </c>
      <c r="S29" s="25">
        <f>COUNTIF('Historical Registration Data'!D:D,'Registration Data'!C45)</f>
        <v>1</v>
      </c>
      <c r="T29" s="28">
        <f t="shared" si="3"/>
        <v>0</v>
      </c>
      <c r="U29" s="29">
        <f t="shared" si="4"/>
        <v>0</v>
      </c>
      <c r="V29" s="40">
        <f t="shared" si="5"/>
        <v>0</v>
      </c>
    </row>
    <row r="30" spans="1:22" x14ac:dyDescent="0.25">
      <c r="A30" s="57" t="s">
        <v>2069</v>
      </c>
      <c r="B30" s="73" t="s">
        <v>584</v>
      </c>
      <c r="C30" s="73" t="s">
        <v>585</v>
      </c>
      <c r="D30" s="73">
        <v>220</v>
      </c>
      <c r="E30" s="74"/>
      <c r="F30" s="68">
        <f t="shared" si="0"/>
        <v>206.79999999999998</v>
      </c>
      <c r="G30" s="69">
        <f t="shared" si="1"/>
        <v>0</v>
      </c>
      <c r="H30" s="70" t="s">
        <v>610</v>
      </c>
      <c r="I30" s="70" t="s">
        <v>603</v>
      </c>
      <c r="J30" s="70"/>
      <c r="K30" s="70"/>
      <c r="L30" s="70" t="s">
        <v>607</v>
      </c>
      <c r="M30" s="67"/>
      <c r="N30" s="67"/>
      <c r="O30" s="71" t="str">
        <f>IFERROR(VLOOKUP(C:C,'Results Data'!A:F,6,FALSE), "Not Found")</f>
        <v>Not Found</v>
      </c>
      <c r="P30" s="72" t="str">
        <f>IFERROR(VLOOKUP(C:C,'Results Data'!A:M,13,FALSE), "Not Found")</f>
        <v>Not Found</v>
      </c>
      <c r="Q30" s="27" t="b">
        <f>AND('RIDE DATA'!$A$5&lt;'Registration Data'!$P30,'RIDE DATA'!$B$5&gt;'Registration Data'!$P30)</f>
        <v>0</v>
      </c>
      <c r="R30" s="27">
        <f t="shared" si="2"/>
        <v>0</v>
      </c>
      <c r="S30" s="25">
        <f>COUNTIF('Historical Registration Data'!D:D,'Registration Data'!C295)</f>
        <v>0</v>
      </c>
      <c r="T30" s="28" t="e">
        <f t="shared" si="3"/>
        <v>#VALUE!</v>
      </c>
      <c r="U30" s="29" t="e">
        <f t="shared" si="4"/>
        <v>#VALUE!</v>
      </c>
      <c r="V30" s="40"/>
    </row>
    <row r="31" spans="1:22" x14ac:dyDescent="0.25">
      <c r="A31" s="59" t="s">
        <v>28</v>
      </c>
      <c r="B31" s="54" t="s">
        <v>120</v>
      </c>
      <c r="C31" s="54" t="s">
        <v>121</v>
      </c>
      <c r="D31" s="53">
        <v>332</v>
      </c>
      <c r="E31" s="11"/>
      <c r="F31" s="23">
        <f t="shared" si="0"/>
        <v>312.08</v>
      </c>
      <c r="G31" s="24">
        <f t="shared" si="1"/>
        <v>312.08</v>
      </c>
      <c r="H31" s="39" t="s">
        <v>613</v>
      </c>
      <c r="I31" s="39" t="s">
        <v>611</v>
      </c>
      <c r="J31" s="39" t="s">
        <v>620</v>
      </c>
      <c r="K31" s="39"/>
      <c r="L31" s="39"/>
      <c r="O31" s="26">
        <f>IFERROR(VLOOKUP(C:C,'Results Data'!A:F,6,FALSE), "Not Found")</f>
        <v>314</v>
      </c>
      <c r="P31" s="27">
        <f>IFERROR(VLOOKUP(C:C,'Results Data'!A:M,13,FALSE), "Not Found")</f>
        <v>86</v>
      </c>
      <c r="Q31" s="27" t="b">
        <f>AND('RIDE DATA'!$A$5&lt;'Registration Data'!$P31,'RIDE DATA'!$B$5&gt;'Registration Data'!$P31)</f>
        <v>1</v>
      </c>
      <c r="R31" s="27">
        <f t="shared" si="2"/>
        <v>9.42</v>
      </c>
      <c r="S31" s="25">
        <f>COUNTIF('Historical Registration Data'!D:D,'Registration Data'!C46)</f>
        <v>2</v>
      </c>
      <c r="T31" s="28">
        <f t="shared" si="3"/>
        <v>323.42</v>
      </c>
      <c r="U31" s="29">
        <f t="shared" si="4"/>
        <v>1.0363368367085364</v>
      </c>
      <c r="V31" s="40">
        <f t="shared" si="5"/>
        <v>363.36836708536379</v>
      </c>
    </row>
    <row r="32" spans="1:22" x14ac:dyDescent="0.25">
      <c r="A32" s="62" t="s">
        <v>26</v>
      </c>
      <c r="B32" s="54" t="s">
        <v>184</v>
      </c>
      <c r="C32" s="54" t="s">
        <v>185</v>
      </c>
      <c r="D32" s="53">
        <v>270</v>
      </c>
      <c r="E32" s="11"/>
      <c r="F32" s="23">
        <f t="shared" si="0"/>
        <v>253.79999999999998</v>
      </c>
      <c r="G32" s="24">
        <f t="shared" si="1"/>
        <v>253.79999999999998</v>
      </c>
      <c r="H32" s="39" t="s">
        <v>613</v>
      </c>
      <c r="I32" s="39" t="s">
        <v>603</v>
      </c>
      <c r="J32" s="39"/>
      <c r="K32" s="39"/>
      <c r="L32" s="39" t="s">
        <v>630</v>
      </c>
      <c r="O32" s="26">
        <f>IFERROR(VLOOKUP(C:C,'Results Data'!A:F,6,FALSE), "Not Found")</f>
        <v>279</v>
      </c>
      <c r="P32" s="27">
        <f>IFERROR(VLOOKUP(C:C,'Results Data'!A:M,13,FALSE), "Not Found")</f>
        <v>89</v>
      </c>
      <c r="Q32" s="27" t="b">
        <f>AND('RIDE DATA'!$A$5&lt;'Registration Data'!$P32,'RIDE DATA'!$B$5&gt;'Registration Data'!$P32)</f>
        <v>1</v>
      </c>
      <c r="R32" s="27">
        <f t="shared" si="2"/>
        <v>8.3699999999999992</v>
      </c>
      <c r="S32" s="25">
        <f>COUNTIF('Historical Registration Data'!D:D,'Registration Data'!C78)</f>
        <v>2</v>
      </c>
      <c r="T32" s="28">
        <f t="shared" si="3"/>
        <v>287.37</v>
      </c>
      <c r="U32" s="29">
        <f t="shared" si="4"/>
        <v>1.1322695035460995</v>
      </c>
      <c r="V32" s="88">
        <v>1200</v>
      </c>
    </row>
    <row r="33" spans="1:24" x14ac:dyDescent="0.25">
      <c r="A33" s="56" t="s">
        <v>2069</v>
      </c>
      <c r="B33" s="66" t="s">
        <v>166</v>
      </c>
      <c r="C33" s="66" t="s">
        <v>167</v>
      </c>
      <c r="D33" s="66">
        <v>260</v>
      </c>
      <c r="E33" s="67"/>
      <c r="F33" s="68">
        <f t="shared" si="0"/>
        <v>244.39999999999998</v>
      </c>
      <c r="G33" s="69">
        <f t="shared" si="1"/>
        <v>244.39999999999998</v>
      </c>
      <c r="H33" s="70" t="s">
        <v>602</v>
      </c>
      <c r="I33" s="70" t="s">
        <v>605</v>
      </c>
      <c r="J33" s="70"/>
      <c r="K33" s="70"/>
      <c r="L33" s="70" t="s">
        <v>604</v>
      </c>
      <c r="M33" s="67"/>
      <c r="N33" s="67"/>
      <c r="O33" s="71">
        <f>IFERROR(VLOOKUP(C:C,'Results Data'!A:F,6,FALSE), "Not Found")</f>
        <v>0</v>
      </c>
      <c r="P33" s="72">
        <f>IFERROR(VLOOKUP(C:C,'Results Data'!A:M,13,FALSE), "Not Found")</f>
        <v>0</v>
      </c>
      <c r="Q33" s="27" t="b">
        <f>AND('RIDE DATA'!$A$5&lt;'Registration Data'!$P33,'RIDE DATA'!$B$5&gt;'Registration Data'!$P33)</f>
        <v>0</v>
      </c>
      <c r="R33" s="27">
        <f t="shared" si="2"/>
        <v>0</v>
      </c>
      <c r="S33" s="25">
        <f>COUNTIF('Historical Registration Data'!D:D,'Registration Data'!C69)</f>
        <v>2</v>
      </c>
      <c r="T33" s="28">
        <f t="shared" si="3"/>
        <v>0</v>
      </c>
      <c r="U33" s="29">
        <f t="shared" si="4"/>
        <v>0</v>
      </c>
      <c r="V33" s="40">
        <f t="shared" si="5"/>
        <v>0</v>
      </c>
    </row>
    <row r="34" spans="1:24" x14ac:dyDescent="0.25">
      <c r="A34" s="58" t="s">
        <v>2068</v>
      </c>
      <c r="B34" s="73" t="s">
        <v>471</v>
      </c>
      <c r="C34" s="73" t="s">
        <v>472</v>
      </c>
      <c r="D34" s="73">
        <v>391</v>
      </c>
      <c r="E34" s="74"/>
      <c r="F34" s="68">
        <f t="shared" si="0"/>
        <v>367.53999999999996</v>
      </c>
      <c r="G34" s="69">
        <f t="shared" si="1"/>
        <v>367.53999999999996</v>
      </c>
      <c r="H34" s="70" t="s">
        <v>628</v>
      </c>
      <c r="I34" s="70" t="s">
        <v>608</v>
      </c>
      <c r="J34" s="70"/>
      <c r="K34" s="70" t="s">
        <v>635</v>
      </c>
      <c r="L34" s="70"/>
      <c r="M34" s="67"/>
      <c r="N34" s="67"/>
      <c r="O34" s="71">
        <f>IFERROR(VLOOKUP(C:C,'Results Data'!A:F,6,FALSE), "Not Found")</f>
        <v>0</v>
      </c>
      <c r="P34" s="72">
        <f>IFERROR(VLOOKUP(C:C,'Results Data'!A:M,13,FALSE), "Not Found")</f>
        <v>0</v>
      </c>
      <c r="Q34" s="27" t="b">
        <f>AND('RIDE DATA'!$A$5&lt;'Registration Data'!$P34,'RIDE DATA'!$B$5&gt;'Registration Data'!$P34)</f>
        <v>0</v>
      </c>
      <c r="R34" s="27">
        <f t="shared" si="2"/>
        <v>0</v>
      </c>
      <c r="S34" s="25">
        <f>COUNTIF('Historical Registration Data'!D:D,'Registration Data'!C225)</f>
        <v>2</v>
      </c>
      <c r="T34" s="28">
        <f t="shared" si="3"/>
        <v>0</v>
      </c>
      <c r="U34" s="29">
        <f t="shared" si="4"/>
        <v>0</v>
      </c>
      <c r="V34" s="40">
        <f t="shared" si="5"/>
        <v>0</v>
      </c>
    </row>
    <row r="35" spans="1:24" x14ac:dyDescent="0.25">
      <c r="A35" s="62" t="s">
        <v>26</v>
      </c>
      <c r="B35" s="54" t="s">
        <v>128</v>
      </c>
      <c r="C35" s="54" t="s">
        <v>129</v>
      </c>
      <c r="D35" s="53">
        <v>426</v>
      </c>
      <c r="E35" s="11"/>
      <c r="F35" s="23">
        <f t="shared" si="0"/>
        <v>400.44</v>
      </c>
      <c r="G35" s="24">
        <f t="shared" si="1"/>
        <v>400.44</v>
      </c>
      <c r="H35" s="39" t="s">
        <v>602</v>
      </c>
      <c r="I35" s="39" t="s">
        <v>611</v>
      </c>
      <c r="J35" s="39" t="s">
        <v>620</v>
      </c>
      <c r="K35" s="39"/>
      <c r="L35" s="39"/>
      <c r="O35" s="26">
        <f>IFERROR(VLOOKUP(C:C,'Results Data'!A:F,6,FALSE), "Not Found")</f>
        <v>420</v>
      </c>
      <c r="P35" s="27">
        <f>IFERROR(VLOOKUP(C:C,'Results Data'!A:M,13,FALSE), "Not Found")</f>
        <v>88</v>
      </c>
      <c r="Q35" s="27" t="b">
        <f>AND('RIDE DATA'!$A$5&lt;'Registration Data'!$P35,'RIDE DATA'!$B$5&gt;'Registration Data'!$P35)</f>
        <v>1</v>
      </c>
      <c r="R35" s="27">
        <f t="shared" si="2"/>
        <v>12.6</v>
      </c>
      <c r="S35" s="25">
        <f>COUNTIF('Historical Registration Data'!D:D,'Registration Data'!C50)</f>
        <v>2</v>
      </c>
      <c r="T35" s="28">
        <f t="shared" si="3"/>
        <v>432.6</v>
      </c>
      <c r="U35" s="29">
        <f t="shared" si="4"/>
        <v>1.0803116571771052</v>
      </c>
      <c r="V35" s="40">
        <f t="shared" si="5"/>
        <v>803.11657177105201</v>
      </c>
    </row>
    <row r="36" spans="1:24" x14ac:dyDescent="0.25">
      <c r="A36" s="59" t="s">
        <v>28</v>
      </c>
      <c r="B36" s="54" t="s">
        <v>295</v>
      </c>
      <c r="C36" s="54" t="s">
        <v>296</v>
      </c>
      <c r="D36" s="53">
        <v>266</v>
      </c>
      <c r="E36" s="11" t="s">
        <v>638</v>
      </c>
      <c r="F36" s="23">
        <f t="shared" si="0"/>
        <v>250.04</v>
      </c>
      <c r="G36" s="24">
        <f t="shared" si="1"/>
        <v>250.04</v>
      </c>
      <c r="H36" s="39" t="s">
        <v>602</v>
      </c>
      <c r="I36" s="39" t="s">
        <v>603</v>
      </c>
      <c r="J36" s="39"/>
      <c r="K36" s="39"/>
      <c r="L36" s="39" t="s">
        <v>604</v>
      </c>
      <c r="O36" s="26">
        <f>IFERROR(VLOOKUP(C:C,'Results Data'!A:F,6,FALSE), "Not Found")</f>
        <v>274</v>
      </c>
      <c r="P36" s="27">
        <f>IFERROR(VLOOKUP(C:C,'Results Data'!A:M,13,FALSE), "Not Found")</f>
        <v>87</v>
      </c>
      <c r="Q36" s="27" t="b">
        <f>AND('RIDE DATA'!$A$5&lt;'Registration Data'!$P36,'RIDE DATA'!$B$5&gt;'Registration Data'!$P36)</f>
        <v>1</v>
      </c>
      <c r="R36" s="27">
        <f t="shared" si="2"/>
        <v>8.2199999999999989</v>
      </c>
      <c r="S36" s="25">
        <f>COUNTIF('Historical Registration Data'!D:D,'Registration Data'!C135)</f>
        <v>2</v>
      </c>
      <c r="T36" s="28">
        <f t="shared" si="3"/>
        <v>282.22000000000003</v>
      </c>
      <c r="U36" s="29">
        <f t="shared" si="4"/>
        <v>1.128699408094705</v>
      </c>
      <c r="V36" s="88">
        <v>1200</v>
      </c>
    </row>
    <row r="37" spans="1:24" x14ac:dyDescent="0.25">
      <c r="A37" s="62" t="s">
        <v>26</v>
      </c>
      <c r="B37" s="54" t="s">
        <v>279</v>
      </c>
      <c r="C37" s="54" t="s">
        <v>280</v>
      </c>
      <c r="D37" s="53">
        <v>398</v>
      </c>
      <c r="E37" s="11"/>
      <c r="F37" s="23">
        <f t="shared" si="0"/>
        <v>374.12</v>
      </c>
      <c r="G37" s="24">
        <f t="shared" si="1"/>
        <v>374.12</v>
      </c>
      <c r="H37" s="39" t="s">
        <v>602</v>
      </c>
      <c r="I37" s="39"/>
      <c r="J37" s="39"/>
      <c r="K37" s="39"/>
      <c r="L37" s="39"/>
      <c r="O37" s="26">
        <f>IFERROR(VLOOKUP(C:C,'Results Data'!A:F,6,FALSE), "Not Found")</f>
        <v>417</v>
      </c>
      <c r="P37" s="27">
        <f>IFERROR(VLOOKUP(C:C,'Results Data'!A:M,13,FALSE), "Not Found")</f>
        <v>87</v>
      </c>
      <c r="Q37" s="27" t="b">
        <f>AND('RIDE DATA'!$A$5&lt;'Registration Data'!$P37,'RIDE DATA'!$B$5&gt;'Registration Data'!$P37)</f>
        <v>1</v>
      </c>
      <c r="R37" s="27">
        <f t="shared" si="2"/>
        <v>12.51</v>
      </c>
      <c r="S37" s="25">
        <f>COUNTIF('Historical Registration Data'!D:D,'Registration Data'!C126)</f>
        <v>1</v>
      </c>
      <c r="T37" s="28">
        <f t="shared" si="3"/>
        <v>429.51</v>
      </c>
      <c r="U37" s="29">
        <f t="shared" si="4"/>
        <v>1.1480541002886775</v>
      </c>
      <c r="V37" s="88">
        <v>1200</v>
      </c>
    </row>
    <row r="38" spans="1:24" x14ac:dyDescent="0.25">
      <c r="A38" s="60" t="s">
        <v>29</v>
      </c>
      <c r="B38" s="65" t="s">
        <v>469</v>
      </c>
      <c r="C38" s="65" t="s">
        <v>470</v>
      </c>
      <c r="D38" s="52">
        <v>415</v>
      </c>
      <c r="E38" s="5"/>
      <c r="F38" s="23">
        <f t="shared" si="0"/>
        <v>390.09999999999997</v>
      </c>
      <c r="G38" s="24">
        <f t="shared" si="1"/>
        <v>390.09999999999997</v>
      </c>
      <c r="H38" s="39" t="s">
        <v>628</v>
      </c>
      <c r="I38" s="39" t="s">
        <v>611</v>
      </c>
      <c r="J38" s="39"/>
      <c r="K38" s="39"/>
      <c r="L38" s="39"/>
      <c r="O38" s="26">
        <f>IFERROR(VLOOKUP(C:C,'Results Data'!A:F,6,FALSE), "Not Found")</f>
        <v>422</v>
      </c>
      <c r="P38" s="27">
        <f>IFERROR(VLOOKUP(C:C,'Results Data'!A:M,13,FALSE), "Not Found")</f>
        <v>86</v>
      </c>
      <c r="Q38" s="27" t="b">
        <f>AND('RIDE DATA'!$A$5&lt;'Registration Data'!$P38,'RIDE DATA'!$B$5&gt;'Registration Data'!$P38)</f>
        <v>1</v>
      </c>
      <c r="R38" s="27">
        <f t="shared" si="2"/>
        <v>12.66</v>
      </c>
      <c r="S38" s="25">
        <f>COUNTIF('Historical Registration Data'!D:D,'Registration Data'!C224)</f>
        <v>2</v>
      </c>
      <c r="T38" s="28">
        <f t="shared" si="3"/>
        <v>434.66</v>
      </c>
      <c r="U38" s="29">
        <f t="shared" si="4"/>
        <v>1.1142271212509613</v>
      </c>
      <c r="V38" s="40">
        <f t="shared" si="5"/>
        <v>1142.2712125096134</v>
      </c>
    </row>
    <row r="39" spans="1:24" x14ac:dyDescent="0.25">
      <c r="A39" s="62" t="s">
        <v>26</v>
      </c>
      <c r="B39" s="54" t="s">
        <v>122</v>
      </c>
      <c r="C39" s="54" t="s">
        <v>123</v>
      </c>
      <c r="D39" s="53">
        <v>378</v>
      </c>
      <c r="E39" s="11"/>
      <c r="F39" s="23">
        <f t="shared" si="0"/>
        <v>355.32</v>
      </c>
      <c r="G39" s="24">
        <f t="shared" si="1"/>
        <v>355.32</v>
      </c>
      <c r="H39" s="39" t="s">
        <v>602</v>
      </c>
      <c r="I39" s="39" t="s">
        <v>611</v>
      </c>
      <c r="J39" s="39" t="s">
        <v>622</v>
      </c>
      <c r="K39" s="39"/>
      <c r="L39" s="39"/>
      <c r="O39" s="26">
        <f>IFERROR(VLOOKUP(C:C,'Results Data'!A:F,6,FALSE), "Not Found")</f>
        <v>374</v>
      </c>
      <c r="P39" s="27">
        <f>IFERROR(VLOOKUP(C:C,'Results Data'!A:M,13,FALSE), "Not Found")</f>
        <v>83</v>
      </c>
      <c r="Q39" s="27" t="b">
        <f>AND('RIDE DATA'!$A$5&lt;'Registration Data'!$P39,'RIDE DATA'!$B$5&gt;'Registration Data'!$P39)</f>
        <v>0</v>
      </c>
      <c r="R39" s="27">
        <f t="shared" si="2"/>
        <v>0</v>
      </c>
      <c r="S39" s="25">
        <f>COUNTIF('Historical Registration Data'!D:D,'Registration Data'!C47)</f>
        <v>2</v>
      </c>
      <c r="T39" s="28">
        <f t="shared" si="3"/>
        <v>374</v>
      </c>
      <c r="U39" s="29">
        <f t="shared" si="4"/>
        <v>1.052572329168074</v>
      </c>
      <c r="V39" s="40">
        <f t="shared" si="5"/>
        <v>525.72329168073975</v>
      </c>
      <c r="X39" s="11"/>
    </row>
    <row r="40" spans="1:24" x14ac:dyDescent="0.25">
      <c r="A40" s="58" t="s">
        <v>28</v>
      </c>
      <c r="B40" s="65" t="s">
        <v>582</v>
      </c>
      <c r="C40" s="65" t="s">
        <v>583</v>
      </c>
      <c r="D40" s="52">
        <v>235</v>
      </c>
      <c r="E40" s="5"/>
      <c r="F40" s="23">
        <f t="shared" si="0"/>
        <v>220.89999999999998</v>
      </c>
      <c r="G40" s="24">
        <f t="shared" si="1"/>
        <v>220.89999999999998</v>
      </c>
      <c r="H40" s="39" t="s">
        <v>602</v>
      </c>
      <c r="I40" s="39" t="s">
        <v>605</v>
      </c>
      <c r="J40" s="39"/>
      <c r="K40" s="39"/>
      <c r="L40" s="39"/>
      <c r="O40" s="26">
        <f>IFERROR(VLOOKUP(C:C,'Results Data'!A:F,6,FALSE), "Not Found")</f>
        <v>201</v>
      </c>
      <c r="P40" s="27">
        <f>IFERROR(VLOOKUP(C:C,'Results Data'!A:M,13,FALSE), "Not Found")</f>
        <v>85</v>
      </c>
      <c r="Q40" s="27" t="b">
        <f>AND('RIDE DATA'!$A$5&lt;'Registration Data'!$P40,'RIDE DATA'!$B$5&gt;'Registration Data'!$P40)</f>
        <v>1</v>
      </c>
      <c r="R40" s="27">
        <f t="shared" si="2"/>
        <v>6.0299999999999994</v>
      </c>
      <c r="S40" s="25">
        <f>COUNTIF('Historical Registration Data'!D:D,'Registration Data'!C294)</f>
        <v>0</v>
      </c>
      <c r="T40" s="28">
        <f t="shared" si="3"/>
        <v>207.03</v>
      </c>
      <c r="U40" s="29">
        <f t="shared" si="4"/>
        <v>0.93721140787686741</v>
      </c>
      <c r="V40" s="40">
        <f t="shared" si="5"/>
        <v>0</v>
      </c>
    </row>
    <row r="41" spans="1:24" x14ac:dyDescent="0.25">
      <c r="A41" s="60" t="s">
        <v>29</v>
      </c>
      <c r="B41" s="65" t="s">
        <v>383</v>
      </c>
      <c r="C41" s="65" t="s">
        <v>384</v>
      </c>
      <c r="D41" s="52">
        <v>443</v>
      </c>
      <c r="E41" s="5"/>
      <c r="F41" s="23">
        <f t="shared" si="0"/>
        <v>416.41999999999996</v>
      </c>
      <c r="G41" s="24">
        <f t="shared" si="1"/>
        <v>416.41999999999996</v>
      </c>
      <c r="H41" s="39"/>
      <c r="I41" s="39"/>
      <c r="J41" s="39"/>
      <c r="K41" s="39"/>
      <c r="L41" s="39"/>
      <c r="O41" s="26">
        <f>IFERROR(VLOOKUP(C:C,'Results Data'!A:F,6,FALSE), "Not Found")</f>
        <v>451</v>
      </c>
      <c r="P41" s="27">
        <f>IFERROR(VLOOKUP(C:C,'Results Data'!A:M,13,FALSE), "Not Found")</f>
        <v>86</v>
      </c>
      <c r="Q41" s="27" t="b">
        <f>AND('RIDE DATA'!$A$5&lt;'Registration Data'!$P41,'RIDE DATA'!$B$5&gt;'Registration Data'!$P41)</f>
        <v>1</v>
      </c>
      <c r="R41" s="27">
        <f t="shared" si="2"/>
        <v>13.53</v>
      </c>
      <c r="S41" s="25">
        <f>COUNTIF('Historical Registration Data'!D:D,'Registration Data'!C179)</f>
        <v>1</v>
      </c>
      <c r="T41" s="28">
        <f t="shared" si="3"/>
        <v>464.53</v>
      </c>
      <c r="U41" s="29">
        <f t="shared" si="4"/>
        <v>1.1155323951779454</v>
      </c>
      <c r="V41" s="40">
        <f t="shared" si="5"/>
        <v>1155.3239517794545</v>
      </c>
    </row>
    <row r="42" spans="1:24" x14ac:dyDescent="0.25">
      <c r="A42" s="63" t="s">
        <v>26</v>
      </c>
      <c r="B42" s="65" t="s">
        <v>407</v>
      </c>
      <c r="C42" s="65" t="s">
        <v>408</v>
      </c>
      <c r="D42" s="52">
        <v>526</v>
      </c>
      <c r="E42" s="5"/>
      <c r="F42" s="23">
        <f t="shared" si="0"/>
        <v>494.44</v>
      </c>
      <c r="G42" s="24">
        <f t="shared" si="1"/>
        <v>494.44</v>
      </c>
      <c r="H42" s="39" t="s">
        <v>610</v>
      </c>
      <c r="I42" s="39" t="s">
        <v>603</v>
      </c>
      <c r="J42" s="39"/>
      <c r="K42" s="39"/>
      <c r="L42" s="39"/>
      <c r="O42" s="26">
        <f>IFERROR(VLOOKUP(C:C,'Results Data'!A:F,6,FALSE), "Not Found")</f>
        <v>523</v>
      </c>
      <c r="P42" s="27">
        <f>IFERROR(VLOOKUP(C:C,'Results Data'!A:M,13,FALSE), "Not Found")</f>
        <v>89</v>
      </c>
      <c r="Q42" s="27" t="b">
        <f>AND('RIDE DATA'!$A$5&lt;'Registration Data'!$P42,'RIDE DATA'!$B$5&gt;'Registration Data'!$P42)</f>
        <v>1</v>
      </c>
      <c r="R42" s="27">
        <f t="shared" si="2"/>
        <v>15.69</v>
      </c>
      <c r="S42" s="25">
        <f>COUNTIF('Historical Registration Data'!D:D,'Registration Data'!C192)</f>
        <v>2</v>
      </c>
      <c r="T42" s="28">
        <f t="shared" si="3"/>
        <v>538.69000000000005</v>
      </c>
      <c r="U42" s="29">
        <f t="shared" si="4"/>
        <v>1.0894951864735865</v>
      </c>
      <c r="V42" s="40">
        <f t="shared" si="5"/>
        <v>894.95186473586455</v>
      </c>
    </row>
    <row r="43" spans="1:24" x14ac:dyDescent="0.25">
      <c r="A43" s="61" t="s">
        <v>29</v>
      </c>
      <c r="B43" s="54" t="s">
        <v>214</v>
      </c>
      <c r="C43" s="54" t="s">
        <v>215</v>
      </c>
      <c r="D43" s="53">
        <v>615</v>
      </c>
      <c r="E43" s="11" t="s">
        <v>638</v>
      </c>
      <c r="F43" s="23">
        <f t="shared" si="0"/>
        <v>578.1</v>
      </c>
      <c r="G43" s="24">
        <f t="shared" si="1"/>
        <v>578.1</v>
      </c>
      <c r="H43" s="39" t="s">
        <v>610</v>
      </c>
      <c r="I43" s="39"/>
      <c r="J43" s="39"/>
      <c r="K43" s="39"/>
      <c r="L43" s="39"/>
      <c r="O43" s="26">
        <f>IFERROR(VLOOKUP(C:C,'Results Data'!A:F,6,FALSE), "Not Found")</f>
        <v>621</v>
      </c>
      <c r="P43" s="27">
        <f>IFERROR(VLOOKUP(C:C,'Results Data'!A:M,13,FALSE), "Not Found")</f>
        <v>89</v>
      </c>
      <c r="Q43" s="27" t="b">
        <f>AND('RIDE DATA'!$A$5&lt;'Registration Data'!$P43,'RIDE DATA'!$B$5&gt;'Registration Data'!$P43)</f>
        <v>1</v>
      </c>
      <c r="R43" s="27">
        <f t="shared" si="2"/>
        <v>18.63</v>
      </c>
      <c r="S43" s="25">
        <f>COUNTIF('Historical Registration Data'!D:D,'Registration Data'!C93)</f>
        <v>2</v>
      </c>
      <c r="T43" s="28">
        <f t="shared" si="3"/>
        <v>639.63</v>
      </c>
      <c r="U43" s="29">
        <f t="shared" si="4"/>
        <v>1.1064348728593669</v>
      </c>
      <c r="V43" s="40">
        <f t="shared" si="5"/>
        <v>1064.3487285936692</v>
      </c>
    </row>
    <row r="44" spans="1:24" x14ac:dyDescent="0.25">
      <c r="A44" s="59" t="s">
        <v>28</v>
      </c>
      <c r="B44" s="54" t="s">
        <v>188</v>
      </c>
      <c r="C44" s="54" t="s">
        <v>189</v>
      </c>
      <c r="D44" s="53">
        <v>337</v>
      </c>
      <c r="E44" s="11"/>
      <c r="F44" s="23">
        <f t="shared" si="0"/>
        <v>316.77999999999997</v>
      </c>
      <c r="G44" s="24">
        <f t="shared" si="1"/>
        <v>316.77999999999997</v>
      </c>
      <c r="H44" s="39" t="s">
        <v>602</v>
      </c>
      <c r="I44" s="39" t="s">
        <v>603</v>
      </c>
      <c r="J44" s="39"/>
      <c r="K44" s="39"/>
      <c r="L44" s="39" t="s">
        <v>631</v>
      </c>
      <c r="O44" s="26">
        <f>IFERROR(VLOOKUP(C:C,'Results Data'!A:F,6,FALSE), "Not Found")</f>
        <v>339</v>
      </c>
      <c r="P44" s="27">
        <f>IFERROR(VLOOKUP(C:C,'Results Data'!A:M,13,FALSE), "Not Found")</f>
        <v>85</v>
      </c>
      <c r="Q44" s="27" t="b">
        <f>AND('RIDE DATA'!$A$5&lt;'Registration Data'!$P44,'RIDE DATA'!$B$5&gt;'Registration Data'!$P44)</f>
        <v>1</v>
      </c>
      <c r="R44" s="27">
        <f t="shared" si="2"/>
        <v>10.17</v>
      </c>
      <c r="S44" s="25">
        <f>COUNTIF('Historical Registration Data'!D:D,'Registration Data'!C80)</f>
        <v>2</v>
      </c>
      <c r="T44" s="28">
        <f t="shared" si="3"/>
        <v>349.17</v>
      </c>
      <c r="U44" s="29">
        <f t="shared" si="4"/>
        <v>1.1022476166424648</v>
      </c>
      <c r="V44" s="40">
        <f t="shared" si="5"/>
        <v>1022.4761664246485</v>
      </c>
    </row>
    <row r="45" spans="1:24" x14ac:dyDescent="0.25">
      <c r="A45" s="62" t="s">
        <v>26</v>
      </c>
      <c r="B45" s="54" t="s">
        <v>92</v>
      </c>
      <c r="C45" s="54" t="s">
        <v>93</v>
      </c>
      <c r="D45" s="53">
        <v>285</v>
      </c>
      <c r="E45" s="11" t="s">
        <v>638</v>
      </c>
      <c r="F45" s="23">
        <f t="shared" si="0"/>
        <v>267.89999999999998</v>
      </c>
      <c r="G45" s="24">
        <f t="shared" si="1"/>
        <v>267.89999999999998</v>
      </c>
      <c r="H45" s="39" t="s">
        <v>613</v>
      </c>
      <c r="I45" s="39" t="s">
        <v>603</v>
      </c>
      <c r="J45" s="39"/>
      <c r="K45" s="39"/>
      <c r="L45" s="39"/>
      <c r="O45" s="26">
        <f>IFERROR(VLOOKUP(C:C,'Results Data'!A:F,6,FALSE), "Not Found")</f>
        <v>295</v>
      </c>
      <c r="P45" s="27">
        <f>IFERROR(VLOOKUP(C:C,'Results Data'!A:M,13,FALSE), "Not Found")</f>
        <v>87</v>
      </c>
      <c r="Q45" s="27" t="b">
        <f>AND('RIDE DATA'!$A$5&lt;'Registration Data'!$P45,'RIDE DATA'!$B$5&gt;'Registration Data'!$P45)</f>
        <v>1</v>
      </c>
      <c r="R45" s="27">
        <f t="shared" si="2"/>
        <v>8.85</v>
      </c>
      <c r="S45" s="25">
        <f>COUNTIF('Historical Registration Data'!D:D,'Registration Data'!C32)</f>
        <v>2</v>
      </c>
      <c r="T45" s="28">
        <f t="shared" si="3"/>
        <v>303.85000000000002</v>
      </c>
      <c r="U45" s="29">
        <f t="shared" si="4"/>
        <v>1.1341918626353118</v>
      </c>
      <c r="V45" s="88">
        <v>1200</v>
      </c>
    </row>
    <row r="46" spans="1:24" x14ac:dyDescent="0.25">
      <c r="A46" s="61" t="s">
        <v>29</v>
      </c>
      <c r="B46" s="54" t="s">
        <v>210</v>
      </c>
      <c r="C46" s="54" t="s">
        <v>211</v>
      </c>
      <c r="D46" s="53">
        <v>383</v>
      </c>
      <c r="E46" s="11"/>
      <c r="F46" s="23">
        <f t="shared" si="0"/>
        <v>360.02</v>
      </c>
      <c r="G46" s="24">
        <f t="shared" si="1"/>
        <v>360.02</v>
      </c>
      <c r="H46" s="39" t="s">
        <v>613</v>
      </c>
      <c r="I46" s="39" t="s">
        <v>611</v>
      </c>
      <c r="J46" s="39" t="s">
        <v>620</v>
      </c>
      <c r="K46" s="39"/>
      <c r="L46" s="39"/>
      <c r="O46" s="26">
        <f>IFERROR(VLOOKUP(C:C,'Results Data'!A:F,6,FALSE), "Not Found")</f>
        <v>400</v>
      </c>
      <c r="P46" s="27">
        <f>IFERROR(VLOOKUP(C:C,'Results Data'!A:M,13,FALSE), "Not Found")</f>
        <v>90</v>
      </c>
      <c r="Q46" s="27" t="b">
        <f>AND('RIDE DATA'!$A$5&lt;'Registration Data'!$P46,'RIDE DATA'!$B$5&gt;'Registration Data'!$P46)</f>
        <v>1</v>
      </c>
      <c r="R46" s="27">
        <f t="shared" si="2"/>
        <v>12</v>
      </c>
      <c r="S46" s="25">
        <f>COUNTIF('Historical Registration Data'!D:D,'Registration Data'!C91)</f>
        <v>1</v>
      </c>
      <c r="T46" s="28">
        <f t="shared" si="3"/>
        <v>412</v>
      </c>
      <c r="U46" s="29">
        <f t="shared" si="4"/>
        <v>1.1443808677295706</v>
      </c>
      <c r="V46" s="88">
        <v>1200</v>
      </c>
    </row>
    <row r="47" spans="1:24" x14ac:dyDescent="0.25">
      <c r="A47" s="57" t="s">
        <v>25</v>
      </c>
      <c r="B47" s="65" t="s">
        <v>341</v>
      </c>
      <c r="C47" s="65" t="s">
        <v>342</v>
      </c>
      <c r="D47" s="52">
        <v>361</v>
      </c>
      <c r="E47" s="5"/>
      <c r="F47" s="23">
        <f t="shared" si="0"/>
        <v>339.34</v>
      </c>
      <c r="G47" s="24">
        <f t="shared" si="1"/>
        <v>339.34</v>
      </c>
      <c r="H47" s="39"/>
      <c r="I47" s="39"/>
      <c r="J47" s="39"/>
      <c r="K47" s="39"/>
      <c r="L47" s="39"/>
      <c r="O47" s="26">
        <f>IFERROR(VLOOKUP(C:C,'Results Data'!A:F,6,FALSE), "Not Found")</f>
        <v>360</v>
      </c>
      <c r="P47" s="27">
        <f>IFERROR(VLOOKUP(C:C,'Results Data'!A:M,13,FALSE), "Not Found")</f>
        <v>85</v>
      </c>
      <c r="Q47" s="27" t="b">
        <f>AND('RIDE DATA'!$A$5&lt;'Registration Data'!$P47,'RIDE DATA'!$B$5&gt;'Registration Data'!$P47)</f>
        <v>1</v>
      </c>
      <c r="R47" s="27">
        <f t="shared" si="2"/>
        <v>10.799999999999999</v>
      </c>
      <c r="S47" s="25">
        <f>COUNTIF('Historical Registration Data'!D:D,'Registration Data'!C158)</f>
        <v>2</v>
      </c>
      <c r="T47" s="28">
        <f t="shared" si="3"/>
        <v>370.8</v>
      </c>
      <c r="U47" s="29">
        <f t="shared" si="4"/>
        <v>1.0927093770259917</v>
      </c>
      <c r="V47" s="40">
        <f t="shared" si="5"/>
        <v>927.09377025991694</v>
      </c>
    </row>
    <row r="48" spans="1:24" x14ac:dyDescent="0.25">
      <c r="A48" s="62" t="s">
        <v>26</v>
      </c>
      <c r="B48" s="54" t="s">
        <v>102</v>
      </c>
      <c r="C48" s="54" t="s">
        <v>103</v>
      </c>
      <c r="D48" s="53">
        <v>287</v>
      </c>
      <c r="E48" s="11"/>
      <c r="F48" s="23">
        <f t="shared" si="0"/>
        <v>269.77999999999997</v>
      </c>
      <c r="G48" s="24">
        <f t="shared" si="1"/>
        <v>269.77999999999997</v>
      </c>
      <c r="H48" s="39"/>
      <c r="I48" s="39"/>
      <c r="J48" s="39"/>
      <c r="K48" s="39"/>
      <c r="L48" s="39"/>
      <c r="O48" s="26">
        <f>IFERROR(VLOOKUP(C:C,'Results Data'!A:F,6,FALSE), "Not Found")</f>
        <v>305</v>
      </c>
      <c r="P48" s="27">
        <f>IFERROR(VLOOKUP(C:C,'Results Data'!A:M,13,FALSE), "Not Found")</f>
        <v>88</v>
      </c>
      <c r="Q48" s="27" t="b">
        <f>AND('RIDE DATA'!$A$5&lt;'Registration Data'!$P48,'RIDE DATA'!$B$5&gt;'Registration Data'!$P48)</f>
        <v>1</v>
      </c>
      <c r="R48" s="27">
        <f t="shared" si="2"/>
        <v>9.15</v>
      </c>
      <c r="S48" s="25">
        <f>COUNTIF('Historical Registration Data'!D:D,'Registration Data'!C37)</f>
        <v>2</v>
      </c>
      <c r="T48" s="28">
        <f t="shared" si="3"/>
        <v>314.14999999999998</v>
      </c>
      <c r="U48" s="29">
        <f t="shared" si="4"/>
        <v>1.1644673437615836</v>
      </c>
      <c r="V48" s="88">
        <v>1200</v>
      </c>
    </row>
    <row r="49" spans="1:22" x14ac:dyDescent="0.25">
      <c r="A49" s="56" t="s">
        <v>25</v>
      </c>
      <c r="B49" s="54" t="s">
        <v>227</v>
      </c>
      <c r="C49" s="54" t="s">
        <v>228</v>
      </c>
      <c r="D49" s="53">
        <v>557</v>
      </c>
      <c r="E49" s="11"/>
      <c r="F49" s="23">
        <f t="shared" si="0"/>
        <v>523.57999999999993</v>
      </c>
      <c r="G49" s="24">
        <f t="shared" si="1"/>
        <v>523.57999999999993</v>
      </c>
      <c r="H49" s="39"/>
      <c r="I49" s="39"/>
      <c r="J49" s="39"/>
      <c r="K49" s="39"/>
      <c r="L49" s="39"/>
      <c r="O49" s="26">
        <f>IFERROR(VLOOKUP(C:C,'Results Data'!A:F,6,FALSE), "Not Found")</f>
        <v>518</v>
      </c>
      <c r="P49" s="27">
        <f>IFERROR(VLOOKUP(C:C,'Results Data'!A:M,13,FALSE), "Not Found")</f>
        <v>86</v>
      </c>
      <c r="Q49" s="27" t="b">
        <f>AND('RIDE DATA'!$A$5&lt;'Registration Data'!$P49,'RIDE DATA'!$B$5&gt;'Registration Data'!$P49)</f>
        <v>1</v>
      </c>
      <c r="R49" s="27">
        <f t="shared" si="2"/>
        <v>15.54</v>
      </c>
      <c r="S49" s="25">
        <f>COUNTIF('Historical Registration Data'!D:D,'Registration Data'!C100)</f>
        <v>1</v>
      </c>
      <c r="T49" s="28">
        <f t="shared" si="3"/>
        <v>533.54</v>
      </c>
      <c r="U49" s="29">
        <f t="shared" si="4"/>
        <v>1.0190228809351007</v>
      </c>
      <c r="V49" s="40">
        <f t="shared" si="5"/>
        <v>190.22880935100738</v>
      </c>
    </row>
    <row r="50" spans="1:22" x14ac:dyDescent="0.25">
      <c r="A50" s="59" t="s">
        <v>28</v>
      </c>
      <c r="B50" s="54" t="s">
        <v>84</v>
      </c>
      <c r="C50" s="54" t="s">
        <v>85</v>
      </c>
      <c r="D50" s="53">
        <v>267</v>
      </c>
      <c r="E50" s="11"/>
      <c r="F50" s="23">
        <f t="shared" si="0"/>
        <v>250.98</v>
      </c>
      <c r="G50" s="24">
        <f t="shared" si="1"/>
        <v>250.98</v>
      </c>
      <c r="H50" s="39" t="s">
        <v>602</v>
      </c>
      <c r="I50" s="39" t="s">
        <v>605</v>
      </c>
      <c r="J50" s="39"/>
      <c r="K50" s="39"/>
      <c r="L50" s="39"/>
      <c r="O50" s="26">
        <f>IFERROR(VLOOKUP(C:C,'Results Data'!A:F,6,FALSE), "Not Found")</f>
        <v>270</v>
      </c>
      <c r="P50" s="27">
        <f>IFERROR(VLOOKUP(C:C,'Results Data'!A:M,13,FALSE), "Not Found")</f>
        <v>87</v>
      </c>
      <c r="Q50" s="27" t="b">
        <f>AND('RIDE DATA'!$A$5&lt;'Registration Data'!$P50,'RIDE DATA'!$B$5&gt;'Registration Data'!$P50)</f>
        <v>1</v>
      </c>
      <c r="R50" s="27">
        <f t="shared" si="2"/>
        <v>8.1</v>
      </c>
      <c r="S50" s="25">
        <f>COUNTIF('Historical Registration Data'!D:D,'Registration Data'!C28)</f>
        <v>2</v>
      </c>
      <c r="T50" s="28">
        <f t="shared" si="3"/>
        <v>278.10000000000002</v>
      </c>
      <c r="U50" s="29">
        <f t="shared" si="4"/>
        <v>1.1080564188381545</v>
      </c>
      <c r="V50" s="40">
        <f t="shared" si="5"/>
        <v>1080.5641883815454</v>
      </c>
    </row>
    <row r="51" spans="1:22" x14ac:dyDescent="0.25">
      <c r="A51" s="57" t="s">
        <v>2069</v>
      </c>
      <c r="B51" s="73" t="s">
        <v>369</v>
      </c>
      <c r="C51" s="73" t="s">
        <v>370</v>
      </c>
      <c r="D51" s="73">
        <v>361</v>
      </c>
      <c r="E51" s="74"/>
      <c r="F51" s="68">
        <f t="shared" si="0"/>
        <v>339.34</v>
      </c>
      <c r="G51" s="69">
        <f t="shared" si="1"/>
        <v>339.34</v>
      </c>
      <c r="H51" s="70"/>
      <c r="I51" s="70"/>
      <c r="J51" s="70"/>
      <c r="K51" s="70"/>
      <c r="L51" s="70"/>
      <c r="M51" s="67"/>
      <c r="N51" s="67"/>
      <c r="O51" s="71">
        <f>IFERROR(VLOOKUP(C:C,'Results Data'!A:F,6,FALSE), "Not Found")</f>
        <v>0</v>
      </c>
      <c r="P51" s="72">
        <f>IFERROR(VLOOKUP(C:C,'Results Data'!A:M,13,FALSE), "Not Found")</f>
        <v>0</v>
      </c>
      <c r="Q51" s="27" t="b">
        <f>AND('RIDE DATA'!$A$5&lt;'Registration Data'!$P51,'RIDE DATA'!$B$5&gt;'Registration Data'!$P51)</f>
        <v>0</v>
      </c>
      <c r="R51" s="27">
        <f t="shared" si="2"/>
        <v>0</v>
      </c>
      <c r="S51" s="25">
        <f>COUNTIF('Historical Registration Data'!D:D,'Registration Data'!C172)</f>
        <v>1</v>
      </c>
      <c r="T51" s="28">
        <f t="shared" si="3"/>
        <v>0</v>
      </c>
      <c r="U51" s="29">
        <f t="shared" si="4"/>
        <v>0</v>
      </c>
      <c r="V51" s="40">
        <f t="shared" si="5"/>
        <v>0</v>
      </c>
    </row>
    <row r="52" spans="1:22" x14ac:dyDescent="0.25">
      <c r="A52" s="62" t="s">
        <v>26</v>
      </c>
      <c r="B52" s="54" t="s">
        <v>32</v>
      </c>
      <c r="C52" s="54" t="s">
        <v>33</v>
      </c>
      <c r="D52" s="53">
        <v>314</v>
      </c>
      <c r="E52" s="11"/>
      <c r="F52" s="23">
        <f t="shared" si="0"/>
        <v>295.15999999999997</v>
      </c>
      <c r="G52" s="24">
        <f t="shared" si="1"/>
        <v>295.15999999999997</v>
      </c>
      <c r="H52" s="39"/>
      <c r="I52" s="39"/>
      <c r="J52" s="39"/>
      <c r="K52" s="39"/>
      <c r="L52" s="39"/>
      <c r="O52" s="26">
        <f>IFERROR(VLOOKUP(C:C,'Results Data'!A:F,6,FALSE), "Not Found")</f>
        <v>300</v>
      </c>
      <c r="P52" s="27">
        <f>IFERROR(VLOOKUP(C:C,'Results Data'!A:M,13,FALSE), "Not Found")</f>
        <v>83</v>
      </c>
      <c r="Q52" s="27" t="b">
        <f>AND('RIDE DATA'!$A$5&lt;'Registration Data'!$P52,'RIDE DATA'!$B$5&gt;'Registration Data'!$P52)</f>
        <v>0</v>
      </c>
      <c r="R52" s="27">
        <f t="shared" si="2"/>
        <v>0</v>
      </c>
      <c r="S52" s="25">
        <f>COUNTIF('Historical Registration Data'!D:D,'Registration Data'!C2)</f>
        <v>1</v>
      </c>
      <c r="T52" s="28">
        <f t="shared" si="3"/>
        <v>300</v>
      </c>
      <c r="U52" s="29">
        <f t="shared" si="4"/>
        <v>1.0163978858923974</v>
      </c>
      <c r="V52" s="40">
        <f t="shared" si="5"/>
        <v>163.97885892397434</v>
      </c>
    </row>
    <row r="53" spans="1:22" x14ac:dyDescent="0.25">
      <c r="A53" s="63" t="s">
        <v>26</v>
      </c>
      <c r="B53" s="65" t="s">
        <v>545</v>
      </c>
      <c r="C53" s="65" t="s">
        <v>546</v>
      </c>
      <c r="D53" s="52">
        <v>343</v>
      </c>
      <c r="E53" s="5"/>
      <c r="F53" s="23">
        <f t="shared" si="0"/>
        <v>322.41999999999996</v>
      </c>
      <c r="G53" s="24">
        <f t="shared" si="1"/>
        <v>322.41999999999996</v>
      </c>
      <c r="H53" s="39" t="s">
        <v>613</v>
      </c>
      <c r="I53" s="39"/>
      <c r="J53" s="39"/>
      <c r="K53" s="39"/>
      <c r="L53" s="39"/>
      <c r="O53" s="26">
        <f>IFERROR(VLOOKUP(C:C,'Results Data'!A:F,6,FALSE), "Not Found")</f>
        <v>361</v>
      </c>
      <c r="P53" s="27">
        <f>IFERROR(VLOOKUP(C:C,'Results Data'!A:M,13,FALSE), "Not Found")</f>
        <v>89</v>
      </c>
      <c r="Q53" s="27" t="b">
        <f>AND('RIDE DATA'!$A$5&lt;'Registration Data'!$P53,'RIDE DATA'!$B$5&gt;'Registration Data'!$P53)</f>
        <v>1</v>
      </c>
      <c r="R53" s="27">
        <f t="shared" si="2"/>
        <v>10.83</v>
      </c>
      <c r="S53" s="25">
        <f>COUNTIF('Historical Registration Data'!D:D,'Registration Data'!C274)</f>
        <v>2</v>
      </c>
      <c r="T53" s="28">
        <f t="shared" si="3"/>
        <v>371.83</v>
      </c>
      <c r="U53" s="29">
        <f t="shared" si="4"/>
        <v>1.1532473171639477</v>
      </c>
      <c r="V53" s="88">
        <v>1200</v>
      </c>
    </row>
    <row r="54" spans="1:22" x14ac:dyDescent="0.25">
      <c r="A54" s="62" t="s">
        <v>26</v>
      </c>
      <c r="B54" s="54" t="s">
        <v>72</v>
      </c>
      <c r="C54" s="54" t="s">
        <v>73</v>
      </c>
      <c r="D54" s="53">
        <v>456</v>
      </c>
      <c r="E54" s="11"/>
      <c r="F54" s="23">
        <f t="shared" si="0"/>
        <v>428.64</v>
      </c>
      <c r="G54" s="24">
        <f t="shared" si="1"/>
        <v>428.64</v>
      </c>
      <c r="H54" s="39" t="s">
        <v>602</v>
      </c>
      <c r="I54" s="39" t="s">
        <v>611</v>
      </c>
      <c r="J54" s="39" t="s">
        <v>618</v>
      </c>
      <c r="K54" s="39"/>
      <c r="L54" s="39"/>
      <c r="O54" s="26">
        <f>IFERROR(VLOOKUP(C:C,'Results Data'!A:F,6,FALSE), "Not Found")</f>
        <v>475</v>
      </c>
      <c r="P54" s="27">
        <f>IFERROR(VLOOKUP(C:C,'Results Data'!A:M,13,FALSE), "Not Found")</f>
        <v>87</v>
      </c>
      <c r="Q54" s="27" t="b">
        <f>AND('RIDE DATA'!$A$5&lt;'Registration Data'!$P54,'RIDE DATA'!$B$5&gt;'Registration Data'!$P54)</f>
        <v>1</v>
      </c>
      <c r="R54" s="27">
        <f t="shared" si="2"/>
        <v>14.25</v>
      </c>
      <c r="S54" s="25">
        <f>COUNTIF('Historical Registration Data'!D:D,'Registration Data'!C22)</f>
        <v>0</v>
      </c>
      <c r="T54" s="28">
        <f t="shared" si="3"/>
        <v>489.25</v>
      </c>
      <c r="U54" s="29">
        <f t="shared" si="4"/>
        <v>1.1414007092198581</v>
      </c>
      <c r="V54" s="88">
        <v>1200</v>
      </c>
    </row>
    <row r="55" spans="1:22" x14ac:dyDescent="0.25">
      <c r="A55" s="58" t="s">
        <v>2068</v>
      </c>
      <c r="B55" s="73" t="s">
        <v>521</v>
      </c>
      <c r="C55" s="73" t="s">
        <v>522</v>
      </c>
      <c r="D55" s="73">
        <v>215</v>
      </c>
      <c r="E55" s="67" t="s">
        <v>638</v>
      </c>
      <c r="F55" s="68">
        <f t="shared" si="0"/>
        <v>202.1</v>
      </c>
      <c r="G55" s="69">
        <f t="shared" si="1"/>
        <v>0</v>
      </c>
      <c r="H55" s="70"/>
      <c r="I55" s="70"/>
      <c r="J55" s="70"/>
      <c r="K55" s="70"/>
      <c r="L55" s="70"/>
      <c r="M55" s="67"/>
      <c r="N55" s="67"/>
      <c r="O55" s="71" t="str">
        <f>IFERROR(VLOOKUP(C:C,'Results Data'!A:F,6,FALSE), "Not Found")</f>
        <v>Not Found</v>
      </c>
      <c r="P55" s="72" t="str">
        <f>IFERROR(VLOOKUP(C:C,'Results Data'!A:M,13,FALSE), "Not Found")</f>
        <v>Not Found</v>
      </c>
      <c r="Q55" s="27" t="b">
        <f>AND('RIDE DATA'!$A$5&lt;'Registration Data'!$P55,'RIDE DATA'!$B$5&gt;'Registration Data'!$P55)</f>
        <v>0</v>
      </c>
      <c r="R55" s="27">
        <f t="shared" si="2"/>
        <v>0</v>
      </c>
      <c r="S55" s="25">
        <f>COUNTIF('Historical Registration Data'!D:D,'Registration Data'!C257)</f>
        <v>2</v>
      </c>
      <c r="T55" s="28" t="e">
        <f t="shared" si="3"/>
        <v>#VALUE!</v>
      </c>
      <c r="U55" s="29" t="e">
        <f t="shared" si="4"/>
        <v>#VALUE!</v>
      </c>
      <c r="V55" s="40"/>
    </row>
    <row r="56" spans="1:22" x14ac:dyDescent="0.25">
      <c r="A56" s="59" t="s">
        <v>28</v>
      </c>
      <c r="B56" s="54" t="s">
        <v>223</v>
      </c>
      <c r="C56" s="54" t="s">
        <v>224</v>
      </c>
      <c r="D56" s="53">
        <v>404</v>
      </c>
      <c r="E56" s="11"/>
      <c r="F56" s="23">
        <f t="shared" si="0"/>
        <v>379.76</v>
      </c>
      <c r="G56" s="24">
        <f t="shared" si="1"/>
        <v>379.76</v>
      </c>
      <c r="H56" s="39"/>
      <c r="I56" s="39"/>
      <c r="J56" s="39"/>
      <c r="K56" s="39"/>
      <c r="L56" s="39"/>
      <c r="O56" s="26">
        <f>IFERROR(VLOOKUP(C:C,'Results Data'!A:F,6,FALSE), "Not Found")</f>
        <v>384</v>
      </c>
      <c r="P56" s="27">
        <f>IFERROR(VLOOKUP(C:C,'Results Data'!A:M,13,FALSE), "Not Found")</f>
        <v>86</v>
      </c>
      <c r="Q56" s="27" t="b">
        <f>AND('RIDE DATA'!$A$5&lt;'Registration Data'!$P56,'RIDE DATA'!$B$5&gt;'Registration Data'!$P56)</f>
        <v>1</v>
      </c>
      <c r="R56" s="27">
        <f t="shared" si="2"/>
        <v>11.52</v>
      </c>
      <c r="S56" s="25">
        <f>COUNTIF('Historical Registration Data'!D:D,'Registration Data'!C98)</f>
        <v>2</v>
      </c>
      <c r="T56" s="28">
        <f t="shared" si="3"/>
        <v>395.52</v>
      </c>
      <c r="U56" s="29">
        <f t="shared" si="4"/>
        <v>1.041499894670318</v>
      </c>
      <c r="V56" s="40">
        <f t="shared" si="5"/>
        <v>414.99894670318002</v>
      </c>
    </row>
    <row r="57" spans="1:22" x14ac:dyDescent="0.25">
      <c r="A57" s="62" t="s">
        <v>26</v>
      </c>
      <c r="B57" s="54" t="s">
        <v>52</v>
      </c>
      <c r="C57" s="54" t="s">
        <v>53</v>
      </c>
      <c r="D57" s="53">
        <v>400</v>
      </c>
      <c r="E57" s="11"/>
      <c r="F57" s="23">
        <f t="shared" si="0"/>
        <v>376</v>
      </c>
      <c r="G57" s="24">
        <f t="shared" si="1"/>
        <v>376</v>
      </c>
      <c r="H57" s="39" t="s">
        <v>610</v>
      </c>
      <c r="I57" s="39" t="s">
        <v>608</v>
      </c>
      <c r="J57" s="39"/>
      <c r="K57" s="39"/>
      <c r="L57" s="39"/>
      <c r="O57" s="26">
        <f>IFERROR(VLOOKUP(C:C,'Results Data'!A:F,6,FALSE), "Not Found")</f>
        <v>392</v>
      </c>
      <c r="P57" s="27">
        <f>IFERROR(VLOOKUP(C:C,'Results Data'!A:M,13,FALSE), "Not Found")</f>
        <v>78</v>
      </c>
      <c r="Q57" s="27" t="b">
        <f>AND('RIDE DATA'!$A$5&lt;'Registration Data'!$P57,'RIDE DATA'!$B$5&gt;'Registration Data'!$P57)</f>
        <v>0</v>
      </c>
      <c r="R57" s="27">
        <f t="shared" si="2"/>
        <v>0</v>
      </c>
      <c r="S57" s="25">
        <f>COUNTIF('Historical Registration Data'!D:D,'Registration Data'!C12)</f>
        <v>0</v>
      </c>
      <c r="T57" s="28">
        <f t="shared" si="3"/>
        <v>392</v>
      </c>
      <c r="U57" s="29">
        <f t="shared" si="4"/>
        <v>1.0425531914893618</v>
      </c>
      <c r="V57" s="40">
        <f t="shared" si="5"/>
        <v>425.53191489361762</v>
      </c>
    </row>
    <row r="58" spans="1:22" x14ac:dyDescent="0.25">
      <c r="A58" s="58" t="s">
        <v>28</v>
      </c>
      <c r="B58" s="65" t="s">
        <v>411</v>
      </c>
      <c r="C58" s="65" t="s">
        <v>412</v>
      </c>
      <c r="D58" s="52">
        <v>303</v>
      </c>
      <c r="E58" s="5"/>
      <c r="F58" s="23">
        <f t="shared" si="0"/>
        <v>284.82</v>
      </c>
      <c r="G58" s="24">
        <f t="shared" si="1"/>
        <v>284.82</v>
      </c>
      <c r="H58" s="39" t="s">
        <v>626</v>
      </c>
      <c r="I58" s="39" t="s">
        <v>605</v>
      </c>
      <c r="J58" s="39"/>
      <c r="K58" s="39"/>
      <c r="L58" s="39"/>
      <c r="O58" s="26">
        <f>IFERROR(VLOOKUP(C:C,'Results Data'!A:F,6,FALSE), "Not Found")</f>
        <v>306</v>
      </c>
      <c r="P58" s="27">
        <f>IFERROR(VLOOKUP(C:C,'Results Data'!A:M,13,FALSE), "Not Found")</f>
        <v>89</v>
      </c>
      <c r="Q58" s="27" t="b">
        <f>AND('RIDE DATA'!$A$5&lt;'Registration Data'!$P58,'RIDE DATA'!$B$5&gt;'Registration Data'!$P58)</f>
        <v>1</v>
      </c>
      <c r="R58" s="27">
        <f t="shared" si="2"/>
        <v>9.18</v>
      </c>
      <c r="S58" s="25">
        <f>COUNTIF('Historical Registration Data'!D:D,'Registration Data'!C194)</f>
        <v>1</v>
      </c>
      <c r="T58" s="28">
        <f t="shared" si="3"/>
        <v>315.18</v>
      </c>
      <c r="U58" s="29">
        <f t="shared" si="4"/>
        <v>1.106593638087213</v>
      </c>
      <c r="V58" s="40">
        <f t="shared" si="5"/>
        <v>1065.93638087213</v>
      </c>
    </row>
    <row r="59" spans="1:22" x14ac:dyDescent="0.25">
      <c r="A59" s="62" t="s">
        <v>26</v>
      </c>
      <c r="B59" s="54" t="s">
        <v>62</v>
      </c>
      <c r="C59" s="54" t="s">
        <v>63</v>
      </c>
      <c r="D59" s="53">
        <v>325</v>
      </c>
      <c r="E59" s="11"/>
      <c r="F59" s="23">
        <f t="shared" si="0"/>
        <v>305.5</v>
      </c>
      <c r="G59" s="24">
        <f t="shared" si="1"/>
        <v>305.5</v>
      </c>
      <c r="H59" s="39"/>
      <c r="I59" s="39"/>
      <c r="J59" s="39"/>
      <c r="K59" s="39"/>
      <c r="L59" s="39"/>
      <c r="O59" s="26">
        <f>IFERROR(VLOOKUP(C:C,'Results Data'!A:F,6,FALSE), "Not Found")</f>
        <v>321</v>
      </c>
      <c r="P59" s="27">
        <f>IFERROR(VLOOKUP(C:C,'Results Data'!A:M,13,FALSE), "Not Found")</f>
        <v>85</v>
      </c>
      <c r="Q59" s="27" t="b">
        <f>AND('RIDE DATA'!$A$5&lt;'Registration Data'!$P59,'RIDE DATA'!$B$5&gt;'Registration Data'!$P59)</f>
        <v>1</v>
      </c>
      <c r="R59" s="27">
        <f t="shared" si="2"/>
        <v>9.629999999999999</v>
      </c>
      <c r="S59" s="25">
        <f>COUNTIF('Historical Registration Data'!D:D,'Registration Data'!C17)</f>
        <v>2</v>
      </c>
      <c r="T59" s="28">
        <f t="shared" si="3"/>
        <v>330.63</v>
      </c>
      <c r="U59" s="29">
        <f t="shared" si="4"/>
        <v>1.0822585924713584</v>
      </c>
      <c r="V59" s="40">
        <f t="shared" si="5"/>
        <v>822.58592471358361</v>
      </c>
    </row>
    <row r="60" spans="1:22" x14ac:dyDescent="0.25">
      <c r="A60" s="59" t="s">
        <v>28</v>
      </c>
      <c r="B60" s="54" t="s">
        <v>305</v>
      </c>
      <c r="C60" s="54" t="s">
        <v>306</v>
      </c>
      <c r="D60" s="53">
        <v>340</v>
      </c>
      <c r="E60" s="11"/>
      <c r="F60" s="23">
        <f t="shared" si="0"/>
        <v>319.59999999999997</v>
      </c>
      <c r="G60" s="24">
        <f t="shared" si="1"/>
        <v>319.59999999999997</v>
      </c>
      <c r="H60" s="39" t="s">
        <v>602</v>
      </c>
      <c r="I60" s="39" t="s">
        <v>605</v>
      </c>
      <c r="J60" s="39"/>
      <c r="K60" s="39"/>
      <c r="L60" s="39" t="s">
        <v>604</v>
      </c>
      <c r="O60" s="26">
        <f>IFERROR(VLOOKUP(C:C,'Results Data'!A:F,6,FALSE), "Not Found")</f>
        <v>347</v>
      </c>
      <c r="P60" s="27">
        <f>IFERROR(VLOOKUP(C:C,'Results Data'!A:M,13,FALSE), "Not Found")</f>
        <v>87</v>
      </c>
      <c r="Q60" s="27" t="b">
        <f>AND('RIDE DATA'!$A$5&lt;'Registration Data'!$P60,'RIDE DATA'!$B$5&gt;'Registration Data'!$P60)</f>
        <v>1</v>
      </c>
      <c r="R60" s="27">
        <f t="shared" si="2"/>
        <v>10.41</v>
      </c>
      <c r="S60" s="25">
        <f>COUNTIF('Historical Registration Data'!D:D,'Registration Data'!C140)</f>
        <v>2</v>
      </c>
      <c r="T60" s="28">
        <f t="shared" si="3"/>
        <v>357.41</v>
      </c>
      <c r="U60" s="29">
        <f t="shared" si="4"/>
        <v>1.1183041301627035</v>
      </c>
      <c r="V60" s="40">
        <f t="shared" si="5"/>
        <v>1183.0413016270347</v>
      </c>
    </row>
    <row r="61" spans="1:22" x14ac:dyDescent="0.25">
      <c r="A61" s="63" t="s">
        <v>2067</v>
      </c>
      <c r="B61" s="73" t="s">
        <v>465</v>
      </c>
      <c r="C61" s="73" t="s">
        <v>466</v>
      </c>
      <c r="D61" s="73">
        <v>537</v>
      </c>
      <c r="E61" s="67" t="s">
        <v>638</v>
      </c>
      <c r="F61" s="68">
        <f t="shared" si="0"/>
        <v>504.78</v>
      </c>
      <c r="G61" s="69">
        <f t="shared" si="1"/>
        <v>504.78</v>
      </c>
      <c r="H61" s="70" t="s">
        <v>613</v>
      </c>
      <c r="I61" s="70" t="s">
        <v>611</v>
      </c>
      <c r="J61" s="70" t="s">
        <v>612</v>
      </c>
      <c r="K61" s="70"/>
      <c r="L61" s="70"/>
      <c r="M61" s="67"/>
      <c r="N61" s="67"/>
      <c r="O61" s="71">
        <f>IFERROR(VLOOKUP(C:C,'Results Data'!A:F,6,FALSE), "Not Found")</f>
        <v>0</v>
      </c>
      <c r="P61" s="72">
        <f>IFERROR(VLOOKUP(C:C,'Results Data'!A:M,13,FALSE), "Not Found")</f>
        <v>0</v>
      </c>
      <c r="Q61" s="27" t="b">
        <f>AND('RIDE DATA'!$A$5&lt;'Registration Data'!$P61,'RIDE DATA'!$B$5&gt;'Registration Data'!$P61)</f>
        <v>0</v>
      </c>
      <c r="R61" s="27">
        <f t="shared" si="2"/>
        <v>0</v>
      </c>
      <c r="S61" s="25">
        <f>COUNTIF('Historical Registration Data'!D:D,'Registration Data'!C222)</f>
        <v>2</v>
      </c>
      <c r="T61" s="28">
        <f t="shared" si="3"/>
        <v>0</v>
      </c>
      <c r="U61" s="29">
        <f t="shared" si="4"/>
        <v>0</v>
      </c>
      <c r="V61" s="40">
        <f t="shared" si="5"/>
        <v>0</v>
      </c>
    </row>
    <row r="62" spans="1:22" x14ac:dyDescent="0.25">
      <c r="A62" s="61" t="s">
        <v>29</v>
      </c>
      <c r="B62" s="54" t="s">
        <v>251</v>
      </c>
      <c r="C62" s="54" t="s">
        <v>252</v>
      </c>
      <c r="D62" s="53">
        <v>349</v>
      </c>
      <c r="E62" s="11"/>
      <c r="F62" s="23">
        <f t="shared" si="0"/>
        <v>328.06</v>
      </c>
      <c r="G62" s="24">
        <f t="shared" si="1"/>
        <v>328.06</v>
      </c>
      <c r="H62" s="39"/>
      <c r="I62" s="39"/>
      <c r="J62" s="39"/>
      <c r="K62" s="39"/>
      <c r="L62" s="39"/>
      <c r="O62" s="26">
        <f>IFERROR(VLOOKUP(C:C,'Results Data'!A:F,6,FALSE), "Not Found")</f>
        <v>341</v>
      </c>
      <c r="P62" s="27">
        <f>IFERROR(VLOOKUP(C:C,'Results Data'!A:M,13,FALSE), "Not Found")</f>
        <v>87</v>
      </c>
      <c r="Q62" s="27" t="b">
        <f>AND('RIDE DATA'!$A$5&lt;'Registration Data'!$P62,'RIDE DATA'!$B$5&gt;'Registration Data'!$P62)</f>
        <v>1</v>
      </c>
      <c r="R62" s="27">
        <f t="shared" si="2"/>
        <v>10.23</v>
      </c>
      <c r="S62" s="25">
        <f>COUNTIF('Historical Registration Data'!D:D,'Registration Data'!C112)</f>
        <v>2</v>
      </c>
      <c r="T62" s="28">
        <f t="shared" si="3"/>
        <v>351.23</v>
      </c>
      <c r="U62" s="29">
        <f t="shared" si="4"/>
        <v>1.0706273242699507</v>
      </c>
      <c r="V62" s="40">
        <f t="shared" si="5"/>
        <v>706.27324269950668</v>
      </c>
    </row>
    <row r="63" spans="1:22" x14ac:dyDescent="0.25">
      <c r="A63" s="58" t="s">
        <v>2068</v>
      </c>
      <c r="B63" s="73" t="s">
        <v>335</v>
      </c>
      <c r="C63" s="73" t="s">
        <v>336</v>
      </c>
      <c r="D63" s="73">
        <v>360</v>
      </c>
      <c r="E63" s="74"/>
      <c r="F63" s="68">
        <f t="shared" si="0"/>
        <v>338.4</v>
      </c>
      <c r="G63" s="69">
        <f t="shared" si="1"/>
        <v>338.4</v>
      </c>
      <c r="H63" s="70"/>
      <c r="I63" s="70"/>
      <c r="J63" s="70"/>
      <c r="K63" s="70"/>
      <c r="L63" s="70"/>
      <c r="M63" s="67"/>
      <c r="N63" s="67"/>
      <c r="O63" s="71">
        <f>IFERROR(VLOOKUP(C:C,'Results Data'!A:F,6,FALSE), "Not Found")</f>
        <v>0</v>
      </c>
      <c r="P63" s="72">
        <f>IFERROR(VLOOKUP(C:C,'Results Data'!A:M,13,FALSE), "Not Found")</f>
        <v>0</v>
      </c>
      <c r="Q63" s="27" t="b">
        <f>AND('RIDE DATA'!$A$5&lt;'Registration Data'!$P63,'RIDE DATA'!$B$5&gt;'Registration Data'!$P63)</f>
        <v>0</v>
      </c>
      <c r="R63" s="27">
        <f t="shared" si="2"/>
        <v>0</v>
      </c>
      <c r="S63" s="25">
        <f>COUNTIF('Historical Registration Data'!D:D,'Registration Data'!C155)</f>
        <v>0</v>
      </c>
      <c r="T63" s="28">
        <f t="shared" si="3"/>
        <v>0</v>
      </c>
      <c r="U63" s="29">
        <f t="shared" si="4"/>
        <v>0</v>
      </c>
      <c r="V63" s="40">
        <f t="shared" si="5"/>
        <v>0</v>
      </c>
    </row>
    <row r="64" spans="1:22" x14ac:dyDescent="0.25">
      <c r="A64" s="57" t="s">
        <v>25</v>
      </c>
      <c r="B64" s="65" t="s">
        <v>439</v>
      </c>
      <c r="C64" s="65" t="s">
        <v>440</v>
      </c>
      <c r="D64" s="52">
        <v>588</v>
      </c>
      <c r="E64" s="5"/>
      <c r="F64" s="23">
        <f t="shared" si="0"/>
        <v>552.71999999999991</v>
      </c>
      <c r="G64" s="24">
        <f t="shared" si="1"/>
        <v>552.71999999999991</v>
      </c>
      <c r="H64" s="39"/>
      <c r="I64" s="39"/>
      <c r="J64" s="39"/>
      <c r="K64" s="39"/>
      <c r="L64" s="39"/>
      <c r="O64" s="26">
        <f>IFERROR(VLOOKUP(C:C,'Results Data'!A:F,6,FALSE), "Not Found")</f>
        <v>556</v>
      </c>
      <c r="P64" s="27">
        <f>IFERROR(VLOOKUP(C:C,'Results Data'!A:M,13,FALSE), "Not Found")</f>
        <v>86</v>
      </c>
      <c r="Q64" s="27" t="b">
        <f>AND('RIDE DATA'!$A$5&lt;'Registration Data'!$P64,'RIDE DATA'!$B$5&gt;'Registration Data'!$P64)</f>
        <v>1</v>
      </c>
      <c r="R64" s="27">
        <f t="shared" si="2"/>
        <v>16.68</v>
      </c>
      <c r="S64" s="25">
        <f>COUNTIF('Historical Registration Data'!D:D,'Registration Data'!C208)</f>
        <v>1</v>
      </c>
      <c r="T64" s="28">
        <f t="shared" si="3"/>
        <v>572.67999999999995</v>
      </c>
      <c r="U64" s="29">
        <f t="shared" si="4"/>
        <v>1.0361123172673325</v>
      </c>
      <c r="V64" s="40">
        <f t="shared" si="5"/>
        <v>361.12317267332548</v>
      </c>
    </row>
    <row r="65" spans="1:22" x14ac:dyDescent="0.25">
      <c r="A65" s="56" t="s">
        <v>25</v>
      </c>
      <c r="B65" s="54" t="s">
        <v>206</v>
      </c>
      <c r="C65" s="54" t="s">
        <v>207</v>
      </c>
      <c r="D65" s="53">
        <v>545</v>
      </c>
      <c r="E65" s="11" t="s">
        <v>638</v>
      </c>
      <c r="F65" s="23">
        <f t="shared" si="0"/>
        <v>512.29999999999995</v>
      </c>
      <c r="G65" s="24">
        <f t="shared" si="1"/>
        <v>512.29999999999995</v>
      </c>
      <c r="H65" s="39"/>
      <c r="I65" s="39"/>
      <c r="J65" s="39"/>
      <c r="K65" s="39"/>
      <c r="L65" s="39"/>
      <c r="O65" s="26">
        <f>IFERROR(VLOOKUP(C:C,'Results Data'!A:F,6,FALSE), "Not Found")</f>
        <v>517</v>
      </c>
      <c r="P65" s="27">
        <f>IFERROR(VLOOKUP(C:C,'Results Data'!A:M,13,FALSE), "Not Found")</f>
        <v>86</v>
      </c>
      <c r="Q65" s="27" t="b">
        <f>AND('RIDE DATA'!$A$5&lt;'Registration Data'!$P65,'RIDE DATA'!$B$5&gt;'Registration Data'!$P65)</f>
        <v>1</v>
      </c>
      <c r="R65" s="27">
        <f t="shared" si="2"/>
        <v>15.51</v>
      </c>
      <c r="S65" s="25">
        <f>COUNTIF('Historical Registration Data'!D:D,'Registration Data'!C89)</f>
        <v>2</v>
      </c>
      <c r="T65" s="28">
        <f t="shared" si="3"/>
        <v>532.51</v>
      </c>
      <c r="U65" s="29">
        <f t="shared" si="4"/>
        <v>1.0394495412844038</v>
      </c>
      <c r="V65" s="40">
        <f t="shared" si="5"/>
        <v>394.49541284403813</v>
      </c>
    </row>
    <row r="66" spans="1:22" x14ac:dyDescent="0.25">
      <c r="A66" s="62" t="s">
        <v>26</v>
      </c>
      <c r="B66" s="54" t="s">
        <v>98</v>
      </c>
      <c r="C66" s="54" t="s">
        <v>99</v>
      </c>
      <c r="D66" s="53">
        <v>339</v>
      </c>
      <c r="E66" s="11"/>
      <c r="F66" s="23">
        <f t="shared" ref="F66:F129" si="6">D66*0.94</f>
        <v>318.65999999999997</v>
      </c>
      <c r="G66" s="24">
        <f t="shared" ref="G66:G129" si="7">IF(O66="Not Found",0,F66)</f>
        <v>318.65999999999997</v>
      </c>
      <c r="H66" s="39" t="s">
        <v>602</v>
      </c>
      <c r="I66" s="39" t="s">
        <v>611</v>
      </c>
      <c r="J66" s="39" t="s">
        <v>620</v>
      </c>
      <c r="K66" s="39"/>
      <c r="L66" s="39"/>
      <c r="O66" s="26">
        <f>IFERROR(VLOOKUP(C:C,'Results Data'!A:F,6,FALSE), "Not Found")</f>
        <v>344</v>
      </c>
      <c r="P66" s="27">
        <f>IFERROR(VLOOKUP(C:C,'Results Data'!A:M,13,FALSE), "Not Found")</f>
        <v>87</v>
      </c>
      <c r="Q66" s="27" t="b">
        <f>AND('RIDE DATA'!$A$5&lt;'Registration Data'!$P66,'RIDE DATA'!$B$5&gt;'Registration Data'!$P66)</f>
        <v>1</v>
      </c>
      <c r="R66" s="27">
        <f t="shared" ref="R66:R129" si="8">IF(Q66=TRUE,O66*0.03,0)</f>
        <v>10.32</v>
      </c>
      <c r="S66" s="25">
        <f>COUNTIF('Historical Registration Data'!D:D,'Registration Data'!C35)</f>
        <v>2</v>
      </c>
      <c r="T66" s="28">
        <f t="shared" ref="T66:T129" si="9">R66+O66</f>
        <v>354.32</v>
      </c>
      <c r="U66" s="29">
        <f t="shared" ref="U66:U129" si="10">T66/F66</f>
        <v>1.1119061068223186</v>
      </c>
      <c r="V66" s="40">
        <f t="shared" ref="V66:V129" si="11">IF(U66&gt;100%,((U66-1)*10000),0)</f>
        <v>1119.0610682231861</v>
      </c>
    </row>
    <row r="67" spans="1:22" x14ac:dyDescent="0.25">
      <c r="A67" s="63" t="s">
        <v>26</v>
      </c>
      <c r="B67" s="65" t="s">
        <v>449</v>
      </c>
      <c r="C67" s="65" t="s">
        <v>450</v>
      </c>
      <c r="D67" s="52">
        <v>444</v>
      </c>
      <c r="E67" s="5"/>
      <c r="F67" s="23">
        <f t="shared" si="6"/>
        <v>417.35999999999996</v>
      </c>
      <c r="G67" s="24">
        <f t="shared" si="7"/>
        <v>417.35999999999996</v>
      </c>
      <c r="H67" s="39" t="s">
        <v>613</v>
      </c>
      <c r="I67" s="39"/>
      <c r="J67" s="39"/>
      <c r="K67" s="39"/>
      <c r="L67" s="39"/>
      <c r="O67" s="26">
        <f>IFERROR(VLOOKUP(C:C,'Results Data'!A:F,6,FALSE), "Not Found")</f>
        <v>457</v>
      </c>
      <c r="P67" s="27">
        <f>IFERROR(VLOOKUP(C:C,'Results Data'!A:M,13,FALSE), "Not Found")</f>
        <v>89</v>
      </c>
      <c r="Q67" s="27" t="b">
        <f>AND('RIDE DATA'!$A$5&lt;'Registration Data'!$P67,'RIDE DATA'!$B$5&gt;'Registration Data'!$P67)</f>
        <v>1</v>
      </c>
      <c r="R67" s="27">
        <f t="shared" si="8"/>
        <v>13.709999999999999</v>
      </c>
      <c r="S67" s="25">
        <f>COUNTIF('Historical Registration Data'!D:D,'Registration Data'!C214)</f>
        <v>2</v>
      </c>
      <c r="T67" s="28">
        <f t="shared" si="9"/>
        <v>470.71</v>
      </c>
      <c r="U67" s="29">
        <f t="shared" si="10"/>
        <v>1.1278272953804869</v>
      </c>
      <c r="V67" s="88">
        <v>1200</v>
      </c>
    </row>
    <row r="68" spans="1:22" x14ac:dyDescent="0.25">
      <c r="A68" s="57" t="s">
        <v>25</v>
      </c>
      <c r="B68" s="65" t="s">
        <v>577</v>
      </c>
      <c r="C68" s="65" t="s">
        <v>578</v>
      </c>
      <c r="D68" s="52">
        <v>340</v>
      </c>
      <c r="E68" s="5"/>
      <c r="F68" s="23">
        <f t="shared" si="6"/>
        <v>319.59999999999997</v>
      </c>
      <c r="G68" s="24">
        <f t="shared" si="7"/>
        <v>319.59999999999997</v>
      </c>
      <c r="H68" s="39" t="s">
        <v>610</v>
      </c>
      <c r="I68" s="39" t="s">
        <v>611</v>
      </c>
      <c r="J68" s="39" t="s">
        <v>618</v>
      </c>
      <c r="K68" s="39"/>
      <c r="L68" s="39"/>
      <c r="O68" s="26">
        <f>IFERROR(VLOOKUP(C:C,'Results Data'!A:F,6,FALSE), "Not Found")</f>
        <v>325</v>
      </c>
      <c r="P68" s="27">
        <f>IFERROR(VLOOKUP(C:C,'Results Data'!A:M,13,FALSE), "Not Found")</f>
        <v>85</v>
      </c>
      <c r="Q68" s="27" t="b">
        <f>AND('RIDE DATA'!$A$5&lt;'Registration Data'!$P68,'RIDE DATA'!$B$5&gt;'Registration Data'!$P68)</f>
        <v>1</v>
      </c>
      <c r="R68" s="27">
        <f t="shared" si="8"/>
        <v>9.75</v>
      </c>
      <c r="S68" s="25">
        <f>COUNTIF('Historical Registration Data'!D:D,'Registration Data'!C291)</f>
        <v>0</v>
      </c>
      <c r="T68" s="28">
        <f t="shared" si="9"/>
        <v>334.75</v>
      </c>
      <c r="U68" s="29">
        <f t="shared" si="10"/>
        <v>1.0474030037546935</v>
      </c>
      <c r="V68" s="40">
        <f t="shared" si="11"/>
        <v>474.03003754693532</v>
      </c>
    </row>
    <row r="69" spans="1:22" x14ac:dyDescent="0.25">
      <c r="A69" s="63" t="s">
        <v>26</v>
      </c>
      <c r="B69" s="65" t="s">
        <v>573</v>
      </c>
      <c r="C69" s="65" t="s">
        <v>574</v>
      </c>
      <c r="D69" s="52">
        <v>448</v>
      </c>
      <c r="E69" s="5"/>
      <c r="F69" s="23">
        <f t="shared" si="6"/>
        <v>421.12</v>
      </c>
      <c r="G69" s="24">
        <f t="shared" si="7"/>
        <v>421.12</v>
      </c>
      <c r="H69" s="39"/>
      <c r="I69" s="39"/>
      <c r="J69" s="39"/>
      <c r="K69" s="39"/>
      <c r="L69" s="39"/>
      <c r="O69" s="26">
        <f>IFERROR(VLOOKUP(C:C,'Results Data'!A:F,6,FALSE), "Not Found")</f>
        <v>455</v>
      </c>
      <c r="P69" s="27">
        <f>IFERROR(VLOOKUP(C:C,'Results Data'!A:M,13,FALSE), "Not Found")</f>
        <v>84</v>
      </c>
      <c r="Q69" s="27" t="b">
        <f>AND('RIDE DATA'!$A$5&lt;'Registration Data'!$P69,'RIDE DATA'!$B$5&gt;'Registration Data'!$P69)</f>
        <v>1</v>
      </c>
      <c r="R69" s="27">
        <f t="shared" si="8"/>
        <v>13.65</v>
      </c>
      <c r="S69" s="25">
        <f>COUNTIF('Historical Registration Data'!D:D,'Registration Data'!C289)</f>
        <v>0</v>
      </c>
      <c r="T69" s="28">
        <f t="shared" si="9"/>
        <v>468.65</v>
      </c>
      <c r="U69" s="29">
        <f t="shared" si="10"/>
        <v>1.1128656914893615</v>
      </c>
      <c r="V69" s="40">
        <f t="shared" si="11"/>
        <v>1128.6569148936155</v>
      </c>
    </row>
    <row r="70" spans="1:22" x14ac:dyDescent="0.25">
      <c r="A70" s="59" t="s">
        <v>28</v>
      </c>
      <c r="B70" s="54" t="s">
        <v>245</v>
      </c>
      <c r="C70" s="54" t="s">
        <v>246</v>
      </c>
      <c r="D70" s="53">
        <v>327</v>
      </c>
      <c r="E70" s="11"/>
      <c r="F70" s="23">
        <f t="shared" si="6"/>
        <v>307.38</v>
      </c>
      <c r="G70" s="24">
        <f t="shared" si="7"/>
        <v>307.38</v>
      </c>
      <c r="H70" s="39" t="s">
        <v>602</v>
      </c>
      <c r="I70" s="39" t="s">
        <v>617</v>
      </c>
      <c r="J70" s="39"/>
      <c r="K70" s="39"/>
      <c r="L70" s="39"/>
      <c r="O70" s="26">
        <f>IFERROR(VLOOKUP(C:C,'Results Data'!A:F,6,FALSE), "Not Found")</f>
        <v>310</v>
      </c>
      <c r="P70" s="27">
        <f>IFERROR(VLOOKUP(C:C,'Results Data'!A:M,13,FALSE), "Not Found")</f>
        <v>86</v>
      </c>
      <c r="Q70" s="27" t="b">
        <f>AND('RIDE DATA'!$A$5&lt;'Registration Data'!$P70,'RIDE DATA'!$B$5&gt;'Registration Data'!$P70)</f>
        <v>1</v>
      </c>
      <c r="R70" s="27">
        <f t="shared" si="8"/>
        <v>9.2999999999999989</v>
      </c>
      <c r="S70" s="25">
        <f>COUNTIF('Historical Registration Data'!D:D,'Registration Data'!C109)</f>
        <v>2</v>
      </c>
      <c r="T70" s="28">
        <f t="shared" si="9"/>
        <v>319.3</v>
      </c>
      <c r="U70" s="29">
        <f t="shared" si="10"/>
        <v>1.0387793610514673</v>
      </c>
      <c r="V70" s="40">
        <f t="shared" si="11"/>
        <v>387.79361051467288</v>
      </c>
    </row>
    <row r="71" spans="1:22" x14ac:dyDescent="0.25">
      <c r="A71" s="60" t="s">
        <v>29</v>
      </c>
      <c r="B71" s="65" t="s">
        <v>557</v>
      </c>
      <c r="C71" s="65" t="s">
        <v>558</v>
      </c>
      <c r="D71" s="52">
        <v>325</v>
      </c>
      <c r="E71" s="5"/>
      <c r="F71" s="23">
        <f t="shared" si="6"/>
        <v>305.5</v>
      </c>
      <c r="G71" s="24">
        <f t="shared" si="7"/>
        <v>305.5</v>
      </c>
      <c r="H71" s="39"/>
      <c r="I71" s="39"/>
      <c r="J71" s="39"/>
      <c r="K71" s="39"/>
      <c r="L71" s="39"/>
      <c r="O71" s="26">
        <f>IFERROR(VLOOKUP(C:C,'Results Data'!A:F,6,FALSE), "Not Found")</f>
        <v>336</v>
      </c>
      <c r="P71" s="27">
        <f>IFERROR(VLOOKUP(C:C,'Results Data'!A:M,13,FALSE), "Not Found")</f>
        <v>87</v>
      </c>
      <c r="Q71" s="27" t="b">
        <f>AND('RIDE DATA'!$A$5&lt;'Registration Data'!$P71,'RIDE DATA'!$B$5&gt;'Registration Data'!$P71)</f>
        <v>1</v>
      </c>
      <c r="R71" s="27">
        <f t="shared" si="8"/>
        <v>10.08</v>
      </c>
      <c r="S71" s="25">
        <f>COUNTIF('Historical Registration Data'!D:D,'Registration Data'!C282)</f>
        <v>1</v>
      </c>
      <c r="T71" s="28">
        <f t="shared" si="9"/>
        <v>346.08</v>
      </c>
      <c r="U71" s="29">
        <f t="shared" si="10"/>
        <v>1.1328314238952537</v>
      </c>
      <c r="V71" s="88">
        <v>1200</v>
      </c>
    </row>
    <row r="72" spans="1:22" x14ac:dyDescent="0.25">
      <c r="A72" s="60" t="s">
        <v>29</v>
      </c>
      <c r="B72" s="65" t="s">
        <v>405</v>
      </c>
      <c r="C72" s="65" t="s">
        <v>406</v>
      </c>
      <c r="D72" s="52">
        <v>359</v>
      </c>
      <c r="E72" s="5"/>
      <c r="F72" s="23">
        <f t="shared" si="6"/>
        <v>337.46</v>
      </c>
      <c r="G72" s="24">
        <f t="shared" si="7"/>
        <v>337.46</v>
      </c>
      <c r="H72" s="39" t="s">
        <v>602</v>
      </c>
      <c r="I72" s="39" t="s">
        <v>605</v>
      </c>
      <c r="J72" s="39"/>
      <c r="K72" s="39"/>
      <c r="L72" s="39"/>
      <c r="O72" s="26">
        <f>IFERROR(VLOOKUP(C:C,'Results Data'!A:F,6,FALSE), "Not Found")</f>
        <v>370</v>
      </c>
      <c r="P72" s="27">
        <f>IFERROR(VLOOKUP(C:C,'Results Data'!A:M,13,FALSE), "Not Found")</f>
        <v>88</v>
      </c>
      <c r="Q72" s="27" t="b">
        <f>AND('RIDE DATA'!$A$5&lt;'Registration Data'!$P72,'RIDE DATA'!$B$5&gt;'Registration Data'!$P72)</f>
        <v>1</v>
      </c>
      <c r="R72" s="27">
        <f t="shared" si="8"/>
        <v>11.1</v>
      </c>
      <c r="S72" s="25">
        <f>COUNTIF('Historical Registration Data'!D:D,'Registration Data'!C191)</f>
        <v>2</v>
      </c>
      <c r="T72" s="28">
        <f t="shared" si="9"/>
        <v>381.1</v>
      </c>
      <c r="U72" s="29">
        <f t="shared" si="10"/>
        <v>1.1293190304036036</v>
      </c>
      <c r="V72" s="88">
        <v>1200</v>
      </c>
    </row>
    <row r="73" spans="1:22" x14ac:dyDescent="0.25">
      <c r="A73" s="58" t="s">
        <v>28</v>
      </c>
      <c r="B73" s="65" t="s">
        <v>331</v>
      </c>
      <c r="C73" s="65" t="s">
        <v>332</v>
      </c>
      <c r="D73" s="52">
        <v>442</v>
      </c>
      <c r="E73" s="5"/>
      <c r="F73" s="23">
        <f t="shared" si="6"/>
        <v>415.47999999999996</v>
      </c>
      <c r="G73" s="24">
        <f t="shared" si="7"/>
        <v>415.47999999999996</v>
      </c>
      <c r="H73" s="39"/>
      <c r="I73" s="39"/>
      <c r="J73" s="39"/>
      <c r="K73" s="39"/>
      <c r="L73" s="39"/>
      <c r="O73" s="26">
        <f>IFERROR(VLOOKUP(C:C,'Results Data'!A:F,6,FALSE), "Not Found")</f>
        <v>452</v>
      </c>
      <c r="P73" s="27">
        <f>IFERROR(VLOOKUP(C:C,'Results Data'!A:M,13,FALSE), "Not Found")</f>
        <v>87</v>
      </c>
      <c r="Q73" s="27" t="b">
        <f>AND('RIDE DATA'!$A$5&lt;'Registration Data'!$P73,'RIDE DATA'!$B$5&gt;'Registration Data'!$P73)</f>
        <v>1</v>
      </c>
      <c r="R73" s="27">
        <f t="shared" si="8"/>
        <v>13.559999999999999</v>
      </c>
      <c r="S73" s="25">
        <f>COUNTIF('Historical Registration Data'!D:D,'Registration Data'!C153)</f>
        <v>2</v>
      </c>
      <c r="T73" s="28">
        <f t="shared" si="9"/>
        <v>465.56</v>
      </c>
      <c r="U73" s="29">
        <f t="shared" si="10"/>
        <v>1.1205352844902283</v>
      </c>
      <c r="V73" s="88">
        <v>1200</v>
      </c>
    </row>
    <row r="74" spans="1:22" x14ac:dyDescent="0.25">
      <c r="A74" s="61" t="s">
        <v>2070</v>
      </c>
      <c r="B74" s="66" t="s">
        <v>285</v>
      </c>
      <c r="C74" s="66" t="s">
        <v>286</v>
      </c>
      <c r="D74" s="66">
        <v>478</v>
      </c>
      <c r="E74" s="67"/>
      <c r="F74" s="68">
        <f t="shared" si="6"/>
        <v>449.32</v>
      </c>
      <c r="G74" s="69">
        <f t="shared" si="7"/>
        <v>449.32</v>
      </c>
      <c r="H74" s="70"/>
      <c r="I74" s="70"/>
      <c r="J74" s="70"/>
      <c r="K74" s="70"/>
      <c r="L74" s="70"/>
      <c r="M74" s="67"/>
      <c r="N74" s="67"/>
      <c r="O74" s="71">
        <f>IFERROR(VLOOKUP(C:C,'Results Data'!A:F,6,FALSE), "Not Found")</f>
        <v>0</v>
      </c>
      <c r="P74" s="72">
        <f>IFERROR(VLOOKUP(C:C,'Results Data'!A:M,13,FALSE), "Not Found")</f>
        <v>0</v>
      </c>
      <c r="Q74" s="27" t="b">
        <f>AND('RIDE DATA'!$A$5&lt;'Registration Data'!$P74,'RIDE DATA'!$B$5&gt;'Registration Data'!$P74)</f>
        <v>0</v>
      </c>
      <c r="R74" s="27">
        <f t="shared" si="8"/>
        <v>0</v>
      </c>
      <c r="S74" s="25">
        <f>COUNTIF('Historical Registration Data'!D:D,'Registration Data'!C130)</f>
        <v>1</v>
      </c>
      <c r="T74" s="28">
        <f t="shared" si="9"/>
        <v>0</v>
      </c>
      <c r="U74" s="29">
        <f t="shared" si="10"/>
        <v>0</v>
      </c>
      <c r="V74" s="40">
        <f t="shared" si="11"/>
        <v>0</v>
      </c>
    </row>
    <row r="75" spans="1:22" x14ac:dyDescent="0.25">
      <c r="A75" s="58" t="s">
        <v>2068</v>
      </c>
      <c r="B75" s="73" t="s">
        <v>395</v>
      </c>
      <c r="C75" s="73" t="s">
        <v>396</v>
      </c>
      <c r="D75" s="73">
        <v>357</v>
      </c>
      <c r="E75" s="74"/>
      <c r="F75" s="68">
        <f t="shared" si="6"/>
        <v>335.58</v>
      </c>
      <c r="G75" s="69">
        <f t="shared" si="7"/>
        <v>335.58</v>
      </c>
      <c r="H75" s="70" t="s">
        <v>613</v>
      </c>
      <c r="I75" s="70" t="s">
        <v>608</v>
      </c>
      <c r="J75" s="70"/>
      <c r="K75" s="70" t="s">
        <v>629</v>
      </c>
      <c r="L75" s="70"/>
      <c r="M75" s="67"/>
      <c r="N75" s="67"/>
      <c r="O75" s="71">
        <f>IFERROR(VLOOKUP(C:C,'Results Data'!A:F,6,FALSE), "Not Found")</f>
        <v>0</v>
      </c>
      <c r="P75" s="72">
        <f>IFERROR(VLOOKUP(C:C,'Results Data'!A:M,13,FALSE), "Not Found")</f>
        <v>0</v>
      </c>
      <c r="Q75" s="27" t="b">
        <f>AND('RIDE DATA'!$A$5&lt;'Registration Data'!$P75,'RIDE DATA'!$B$5&gt;'Registration Data'!$P75)</f>
        <v>0</v>
      </c>
      <c r="R75" s="27">
        <f t="shared" si="8"/>
        <v>0</v>
      </c>
      <c r="S75" s="25">
        <f>COUNTIF('Historical Registration Data'!D:D,'Registration Data'!C185)</f>
        <v>1</v>
      </c>
      <c r="T75" s="28">
        <f t="shared" si="9"/>
        <v>0</v>
      </c>
      <c r="U75" s="29">
        <f t="shared" si="10"/>
        <v>0</v>
      </c>
      <c r="V75" s="40">
        <f t="shared" si="11"/>
        <v>0</v>
      </c>
    </row>
    <row r="76" spans="1:22" x14ac:dyDescent="0.25">
      <c r="A76" s="62" t="s">
        <v>26</v>
      </c>
      <c r="B76" s="54" t="s">
        <v>221</v>
      </c>
      <c r="C76" s="54" t="s">
        <v>222</v>
      </c>
      <c r="D76" s="53">
        <v>300</v>
      </c>
      <c r="E76" s="11"/>
      <c r="F76" s="23">
        <f t="shared" si="6"/>
        <v>282</v>
      </c>
      <c r="G76" s="24">
        <f t="shared" si="7"/>
        <v>282</v>
      </c>
      <c r="H76" s="39" t="s">
        <v>602</v>
      </c>
      <c r="I76" s="39" t="s">
        <v>603</v>
      </c>
      <c r="J76" s="39"/>
      <c r="K76" s="39"/>
      <c r="L76" s="39"/>
      <c r="O76" s="26">
        <f>IFERROR(VLOOKUP(C:C,'Results Data'!A:F,6,FALSE), "Not Found")</f>
        <v>302</v>
      </c>
      <c r="P76" s="27">
        <f>IFERROR(VLOOKUP(C:C,'Results Data'!A:M,13,FALSE), "Not Found")</f>
        <v>86</v>
      </c>
      <c r="Q76" s="27" t="b">
        <f>AND('RIDE DATA'!$A$5&lt;'Registration Data'!$P76,'RIDE DATA'!$B$5&gt;'Registration Data'!$P76)</f>
        <v>1</v>
      </c>
      <c r="R76" s="27">
        <f t="shared" si="8"/>
        <v>9.06</v>
      </c>
      <c r="S76" s="25">
        <f>COUNTIF('Historical Registration Data'!D:D,'Registration Data'!C97)</f>
        <v>1</v>
      </c>
      <c r="T76" s="28">
        <f t="shared" si="9"/>
        <v>311.06</v>
      </c>
      <c r="U76" s="29">
        <f t="shared" si="10"/>
        <v>1.1030496453900709</v>
      </c>
      <c r="V76" s="40">
        <f t="shared" si="11"/>
        <v>1030.496453900709</v>
      </c>
    </row>
    <row r="77" spans="1:22" x14ac:dyDescent="0.25">
      <c r="A77" s="63" t="s">
        <v>2067</v>
      </c>
      <c r="B77" s="73" t="s">
        <v>221</v>
      </c>
      <c r="C77" s="73" t="s">
        <v>581</v>
      </c>
      <c r="D77" s="73">
        <v>300</v>
      </c>
      <c r="E77" s="74"/>
      <c r="F77" s="68">
        <f t="shared" si="6"/>
        <v>282</v>
      </c>
      <c r="G77" s="69">
        <f t="shared" si="7"/>
        <v>0</v>
      </c>
      <c r="H77" s="70" t="s">
        <v>602</v>
      </c>
      <c r="I77" s="70" t="s">
        <v>603</v>
      </c>
      <c r="J77" s="70"/>
      <c r="K77" s="70"/>
      <c r="L77" s="70"/>
      <c r="M77" s="67"/>
      <c r="N77" s="67"/>
      <c r="O77" s="71" t="str">
        <f>IFERROR(VLOOKUP(C:C,'Results Data'!A:F,6,FALSE), "Not Found")</f>
        <v>Not Found</v>
      </c>
      <c r="P77" s="72" t="str">
        <f>IFERROR(VLOOKUP(C:C,'Results Data'!A:M,13,FALSE), "Not Found")</f>
        <v>Not Found</v>
      </c>
      <c r="Q77" s="27" t="b">
        <f>AND('RIDE DATA'!$A$5&lt;'Registration Data'!$P77,'RIDE DATA'!$B$5&gt;'Registration Data'!$P77)</f>
        <v>0</v>
      </c>
      <c r="R77" s="27">
        <f t="shared" si="8"/>
        <v>0</v>
      </c>
      <c r="S77" s="25">
        <f>COUNTIF('Historical Registration Data'!D:D,'Registration Data'!C293)</f>
        <v>0</v>
      </c>
      <c r="T77" s="28" t="e">
        <f t="shared" si="9"/>
        <v>#VALUE!</v>
      </c>
      <c r="U77" s="29" t="e">
        <f t="shared" si="10"/>
        <v>#VALUE!</v>
      </c>
      <c r="V77" s="40"/>
    </row>
    <row r="78" spans="1:22" x14ac:dyDescent="0.25">
      <c r="A78" s="59" t="s">
        <v>28</v>
      </c>
      <c r="B78" s="54" t="s">
        <v>50</v>
      </c>
      <c r="C78" s="54" t="s">
        <v>51</v>
      </c>
      <c r="D78" s="53">
        <v>501</v>
      </c>
      <c r="E78" s="11"/>
      <c r="F78" s="23">
        <f t="shared" si="6"/>
        <v>470.94</v>
      </c>
      <c r="G78" s="24">
        <f t="shared" si="7"/>
        <v>470.94</v>
      </c>
      <c r="H78" s="39" t="s">
        <v>602</v>
      </c>
      <c r="I78" s="39" t="s">
        <v>611</v>
      </c>
      <c r="J78" s="39" t="s">
        <v>612</v>
      </c>
      <c r="K78" s="39"/>
      <c r="L78" s="39"/>
      <c r="O78" s="26">
        <f>IFERROR(VLOOKUP(C:C,'Results Data'!A:F,6,FALSE), "Not Found")</f>
        <v>488</v>
      </c>
      <c r="P78" s="27">
        <f>IFERROR(VLOOKUP(C:C,'Results Data'!A:M,13,FALSE), "Not Found")</f>
        <v>87</v>
      </c>
      <c r="Q78" s="27" t="b">
        <f>AND('RIDE DATA'!$A$5&lt;'Registration Data'!$P78,'RIDE DATA'!$B$5&gt;'Registration Data'!$P78)</f>
        <v>1</v>
      </c>
      <c r="R78" s="27">
        <f t="shared" si="8"/>
        <v>14.639999999999999</v>
      </c>
      <c r="S78" s="25">
        <f>COUNTIF('Historical Registration Data'!D:D,'Registration Data'!C11)</f>
        <v>1</v>
      </c>
      <c r="T78" s="28">
        <f t="shared" si="9"/>
        <v>502.64</v>
      </c>
      <c r="U78" s="29">
        <f t="shared" si="10"/>
        <v>1.0673121841423536</v>
      </c>
      <c r="V78" s="40">
        <f t="shared" si="11"/>
        <v>673.12184142353624</v>
      </c>
    </row>
    <row r="79" spans="1:22" x14ac:dyDescent="0.25">
      <c r="A79" s="60" t="s">
        <v>29</v>
      </c>
      <c r="B79" s="65" t="s">
        <v>333</v>
      </c>
      <c r="C79" s="65" t="s">
        <v>334</v>
      </c>
      <c r="D79" s="52">
        <v>148</v>
      </c>
      <c r="E79" s="5"/>
      <c r="F79" s="23">
        <f t="shared" si="6"/>
        <v>139.12</v>
      </c>
      <c r="G79" s="24">
        <f t="shared" si="7"/>
        <v>139.12</v>
      </c>
      <c r="H79" s="39" t="s">
        <v>613</v>
      </c>
      <c r="I79" s="39" t="s">
        <v>611</v>
      </c>
      <c r="J79" s="39" t="s">
        <v>612</v>
      </c>
      <c r="K79" s="39"/>
      <c r="L79" s="39"/>
      <c r="O79" s="26">
        <f>IFERROR(VLOOKUP(C:C,'Results Data'!A:F,6,FALSE), "Not Found")</f>
        <v>164</v>
      </c>
      <c r="P79" s="27">
        <f>IFERROR(VLOOKUP(C:C,'Results Data'!A:M,13,FALSE), "Not Found")</f>
        <v>90</v>
      </c>
      <c r="Q79" s="27" t="b">
        <f>AND('RIDE DATA'!$A$5&lt;'Registration Data'!$P79,'RIDE DATA'!$B$5&gt;'Registration Data'!$P79)</f>
        <v>1</v>
      </c>
      <c r="R79" s="27">
        <f t="shared" si="8"/>
        <v>4.92</v>
      </c>
      <c r="S79" s="25">
        <f>COUNTIF('Historical Registration Data'!D:D,'Registration Data'!C154)</f>
        <v>2</v>
      </c>
      <c r="T79" s="28">
        <f t="shared" si="9"/>
        <v>168.92</v>
      </c>
      <c r="U79" s="29">
        <f t="shared" si="10"/>
        <v>1.214203565267395</v>
      </c>
      <c r="V79" s="88">
        <v>1200</v>
      </c>
    </row>
    <row r="80" spans="1:22" x14ac:dyDescent="0.25">
      <c r="A80" s="58" t="s">
        <v>28</v>
      </c>
      <c r="B80" s="65" t="s">
        <v>495</v>
      </c>
      <c r="C80" s="65" t="s">
        <v>496</v>
      </c>
      <c r="D80" s="52">
        <v>428</v>
      </c>
      <c r="E80" s="5"/>
      <c r="F80" s="23">
        <f t="shared" si="6"/>
        <v>402.32</v>
      </c>
      <c r="G80" s="24">
        <f t="shared" si="7"/>
        <v>402.32</v>
      </c>
      <c r="H80" s="39"/>
      <c r="I80" s="39"/>
      <c r="J80" s="39"/>
      <c r="K80" s="39"/>
      <c r="L80" s="39"/>
      <c r="O80" s="26">
        <f>IFERROR(VLOOKUP(C:C,'Results Data'!A:F,6,FALSE), "Not Found")</f>
        <v>399</v>
      </c>
      <c r="P80" s="27">
        <f>IFERROR(VLOOKUP(C:C,'Results Data'!A:M,13,FALSE), "Not Found")</f>
        <v>84</v>
      </c>
      <c r="Q80" s="27" t="b">
        <f>AND('RIDE DATA'!$A$5&lt;'Registration Data'!$P80,'RIDE DATA'!$B$5&gt;'Registration Data'!$P80)</f>
        <v>1</v>
      </c>
      <c r="R80" s="27">
        <f t="shared" si="8"/>
        <v>11.969999999999999</v>
      </c>
      <c r="S80" s="25">
        <f>COUNTIF('Historical Registration Data'!D:D,'Registration Data'!C241)</f>
        <v>2</v>
      </c>
      <c r="T80" s="28">
        <f t="shared" si="9"/>
        <v>410.97</v>
      </c>
      <c r="U80" s="29">
        <f t="shared" si="10"/>
        <v>1.0215002982700339</v>
      </c>
      <c r="V80" s="40">
        <f t="shared" si="11"/>
        <v>215.00298270033858</v>
      </c>
    </row>
    <row r="81" spans="1:22" x14ac:dyDescent="0.25">
      <c r="A81" s="61" t="s">
        <v>29</v>
      </c>
      <c r="B81" s="54" t="s">
        <v>265</v>
      </c>
      <c r="C81" s="54" t="s">
        <v>266</v>
      </c>
      <c r="D81" s="53">
        <v>300</v>
      </c>
      <c r="E81" s="11"/>
      <c r="F81" s="23">
        <f t="shared" si="6"/>
        <v>282</v>
      </c>
      <c r="G81" s="24">
        <f t="shared" si="7"/>
        <v>282</v>
      </c>
      <c r="H81" s="39"/>
      <c r="I81" s="39"/>
      <c r="J81" s="39"/>
      <c r="K81" s="39"/>
      <c r="L81" s="39"/>
      <c r="O81" s="26">
        <f>IFERROR(VLOOKUP(C:C,'Results Data'!A:F,6,FALSE), "Not Found")</f>
        <v>304</v>
      </c>
      <c r="P81" s="27">
        <f>IFERROR(VLOOKUP(C:C,'Results Data'!A:M,13,FALSE), "Not Found")</f>
        <v>74</v>
      </c>
      <c r="Q81" s="27" t="b">
        <f>AND('RIDE DATA'!$A$5&lt;'Registration Data'!$P81,'RIDE DATA'!$B$5&gt;'Registration Data'!$P81)</f>
        <v>0</v>
      </c>
      <c r="R81" s="27">
        <f t="shared" si="8"/>
        <v>0</v>
      </c>
      <c r="S81" s="25">
        <f>COUNTIF('Historical Registration Data'!D:D,'Registration Data'!C119)</f>
        <v>2</v>
      </c>
      <c r="T81" s="28">
        <f t="shared" si="9"/>
        <v>304</v>
      </c>
      <c r="U81" s="29">
        <f t="shared" si="10"/>
        <v>1.0780141843971631</v>
      </c>
      <c r="V81" s="40">
        <f t="shared" si="11"/>
        <v>780.14184397163126</v>
      </c>
    </row>
    <row r="82" spans="1:22" x14ac:dyDescent="0.25">
      <c r="A82" s="62" t="s">
        <v>26</v>
      </c>
      <c r="B82" s="54" t="s">
        <v>313</v>
      </c>
      <c r="C82" s="54" t="s">
        <v>314</v>
      </c>
      <c r="D82" s="53">
        <v>550</v>
      </c>
      <c r="E82" s="11"/>
      <c r="F82" s="23">
        <f t="shared" si="6"/>
        <v>517</v>
      </c>
      <c r="G82" s="24">
        <f t="shared" si="7"/>
        <v>517</v>
      </c>
      <c r="H82" s="39"/>
      <c r="I82" s="39"/>
      <c r="J82" s="39"/>
      <c r="K82" s="39"/>
      <c r="L82" s="39"/>
      <c r="O82" s="26">
        <f>IFERROR(VLOOKUP(C:C,'Results Data'!A:F,6,FALSE), "Not Found")</f>
        <v>562</v>
      </c>
      <c r="P82" s="27">
        <f>IFERROR(VLOOKUP(C:C,'Results Data'!A:M,13,FALSE), "Not Found")</f>
        <v>87</v>
      </c>
      <c r="Q82" s="27" t="b">
        <f>AND('RIDE DATA'!$A$5&lt;'Registration Data'!$P82,'RIDE DATA'!$B$5&gt;'Registration Data'!$P82)</f>
        <v>1</v>
      </c>
      <c r="R82" s="27">
        <f t="shared" si="8"/>
        <v>16.86</v>
      </c>
      <c r="S82" s="25">
        <f>COUNTIF('Historical Registration Data'!D:D,'Registration Data'!C144)</f>
        <v>2</v>
      </c>
      <c r="T82" s="28">
        <f t="shared" si="9"/>
        <v>578.86</v>
      </c>
      <c r="U82" s="29">
        <f t="shared" si="10"/>
        <v>1.119651837524178</v>
      </c>
      <c r="V82" s="40">
        <f t="shared" si="11"/>
        <v>1196.5183752417797</v>
      </c>
    </row>
    <row r="83" spans="1:22" x14ac:dyDescent="0.25">
      <c r="A83" s="56" t="s">
        <v>25</v>
      </c>
      <c r="B83" s="54" t="s">
        <v>217</v>
      </c>
      <c r="C83" s="54" t="s">
        <v>218</v>
      </c>
      <c r="D83" s="53">
        <v>433</v>
      </c>
      <c r="E83" s="11"/>
      <c r="F83" s="23">
        <f t="shared" si="6"/>
        <v>407.02</v>
      </c>
      <c r="G83" s="24">
        <f t="shared" si="7"/>
        <v>407.02</v>
      </c>
      <c r="H83" s="39" t="s">
        <v>602</v>
      </c>
      <c r="I83" s="39" t="s">
        <v>608</v>
      </c>
      <c r="J83" s="39"/>
      <c r="K83" s="39"/>
      <c r="L83" s="39"/>
      <c r="O83" s="26">
        <f>IFERROR(VLOOKUP(C:C,'Results Data'!A:F,6,FALSE), "Not Found")</f>
        <v>427</v>
      </c>
      <c r="P83" s="27">
        <f>IFERROR(VLOOKUP(C:C,'Results Data'!A:M,13,FALSE), "Not Found")</f>
        <v>87</v>
      </c>
      <c r="Q83" s="27" t="b">
        <f>AND('RIDE DATA'!$A$5&lt;'Registration Data'!$P83,'RIDE DATA'!$B$5&gt;'Registration Data'!$P83)</f>
        <v>1</v>
      </c>
      <c r="R83" s="27">
        <f t="shared" si="8"/>
        <v>12.809999999999999</v>
      </c>
      <c r="S83" s="25">
        <f>COUNTIF('Historical Registration Data'!D:D,'Registration Data'!C95)</f>
        <v>2</v>
      </c>
      <c r="T83" s="28">
        <f t="shared" si="9"/>
        <v>439.81</v>
      </c>
      <c r="U83" s="29">
        <f t="shared" si="10"/>
        <v>1.0805611517861531</v>
      </c>
      <c r="V83" s="40">
        <f t="shared" si="11"/>
        <v>805.61151786153084</v>
      </c>
    </row>
    <row r="84" spans="1:22" x14ac:dyDescent="0.25">
      <c r="A84" s="61" t="s">
        <v>2070</v>
      </c>
      <c r="B84" s="66" t="s">
        <v>178</v>
      </c>
      <c r="C84" s="66" t="s">
        <v>179</v>
      </c>
      <c r="D84" s="66">
        <v>248</v>
      </c>
      <c r="E84" s="67"/>
      <c r="F84" s="68">
        <f t="shared" si="6"/>
        <v>233.11999999999998</v>
      </c>
      <c r="G84" s="69">
        <f t="shared" si="7"/>
        <v>233.11999999999998</v>
      </c>
      <c r="H84" s="70"/>
      <c r="I84" s="70"/>
      <c r="J84" s="70"/>
      <c r="K84" s="70"/>
      <c r="L84" s="70"/>
      <c r="M84" s="67"/>
      <c r="N84" s="67"/>
      <c r="O84" s="71">
        <f>IFERROR(VLOOKUP(C:C,'Results Data'!A:F,6,FALSE), "Not Found")</f>
        <v>0</v>
      </c>
      <c r="P84" s="72">
        <f>IFERROR(VLOOKUP(C:C,'Results Data'!A:M,13,FALSE), "Not Found")</f>
        <v>0</v>
      </c>
      <c r="Q84" s="27" t="b">
        <f>AND('RIDE DATA'!$A$5&lt;'Registration Data'!$P84,'RIDE DATA'!$B$5&gt;'Registration Data'!$P84)</f>
        <v>0</v>
      </c>
      <c r="R84" s="27">
        <f t="shared" si="8"/>
        <v>0</v>
      </c>
      <c r="S84" s="25">
        <f>COUNTIF('Historical Registration Data'!D:D,'Registration Data'!C75)</f>
        <v>1</v>
      </c>
      <c r="T84" s="28">
        <f t="shared" si="9"/>
        <v>0</v>
      </c>
      <c r="U84" s="29">
        <f t="shared" si="10"/>
        <v>0</v>
      </c>
      <c r="V84" s="40">
        <f t="shared" si="11"/>
        <v>0</v>
      </c>
    </row>
    <row r="85" spans="1:22" x14ac:dyDescent="0.25">
      <c r="A85" s="61" t="s">
        <v>29</v>
      </c>
      <c r="B85" s="54" t="s">
        <v>277</v>
      </c>
      <c r="C85" s="54" t="s">
        <v>278</v>
      </c>
      <c r="D85" s="53">
        <v>422</v>
      </c>
      <c r="E85" s="11"/>
      <c r="F85" s="23">
        <f t="shared" si="6"/>
        <v>396.67999999999995</v>
      </c>
      <c r="G85" s="24">
        <f t="shared" si="7"/>
        <v>396.67999999999995</v>
      </c>
      <c r="H85" s="39" t="s">
        <v>610</v>
      </c>
      <c r="I85" s="39" t="s">
        <v>603</v>
      </c>
      <c r="J85" s="39"/>
      <c r="K85" s="39"/>
      <c r="L85" s="39" t="s">
        <v>604</v>
      </c>
      <c r="O85" s="26">
        <f>IFERROR(VLOOKUP(C:C,'Results Data'!A:F,6,FALSE), "Not Found")</f>
        <v>410</v>
      </c>
      <c r="P85" s="27">
        <f>IFERROR(VLOOKUP(C:C,'Results Data'!A:M,13,FALSE), "Not Found")</f>
        <v>85</v>
      </c>
      <c r="Q85" s="27" t="b">
        <f>AND('RIDE DATA'!$A$5&lt;'Registration Data'!$P85,'RIDE DATA'!$B$5&gt;'Registration Data'!$P85)</f>
        <v>1</v>
      </c>
      <c r="R85" s="27">
        <f t="shared" si="8"/>
        <v>12.299999999999999</v>
      </c>
      <c r="S85" s="25">
        <f>COUNTIF('Historical Registration Data'!D:D,'Registration Data'!C125)</f>
        <v>1</v>
      </c>
      <c r="T85" s="28">
        <f t="shared" si="9"/>
        <v>422.3</v>
      </c>
      <c r="U85" s="29">
        <f t="shared" si="10"/>
        <v>1.0645860643339722</v>
      </c>
      <c r="V85" s="40">
        <f t="shared" si="11"/>
        <v>645.86064333972183</v>
      </c>
    </row>
    <row r="86" spans="1:22" x14ac:dyDescent="0.25">
      <c r="A86" s="58" t="s">
        <v>28</v>
      </c>
      <c r="B86" s="65" t="s">
        <v>551</v>
      </c>
      <c r="C86" s="65" t="s">
        <v>552</v>
      </c>
      <c r="D86" s="52">
        <v>402</v>
      </c>
      <c r="E86" s="5"/>
      <c r="F86" s="23">
        <f t="shared" si="6"/>
        <v>377.88</v>
      </c>
      <c r="G86" s="24">
        <f t="shared" si="7"/>
        <v>377.88</v>
      </c>
      <c r="H86" s="39" t="s">
        <v>602</v>
      </c>
      <c r="I86" s="39"/>
      <c r="J86" s="39"/>
      <c r="K86" s="39"/>
      <c r="L86" s="39"/>
      <c r="O86" s="26">
        <f>IFERROR(VLOOKUP(C:C,'Results Data'!A:F,6,FALSE), "Not Found")</f>
        <v>404</v>
      </c>
      <c r="P86" s="27">
        <f>IFERROR(VLOOKUP(C:C,'Results Data'!A:M,13,FALSE), "Not Found")</f>
        <v>88</v>
      </c>
      <c r="Q86" s="27" t="b">
        <f>AND('RIDE DATA'!$A$5&lt;'Registration Data'!$P86,'RIDE DATA'!$B$5&gt;'Registration Data'!$P86)</f>
        <v>1</v>
      </c>
      <c r="R86" s="27">
        <f t="shared" si="8"/>
        <v>12.12</v>
      </c>
      <c r="S86" s="25">
        <f>COUNTIF('Historical Registration Data'!D:D,'Registration Data'!C278)</f>
        <v>2</v>
      </c>
      <c r="T86" s="28">
        <f t="shared" si="9"/>
        <v>416.12</v>
      </c>
      <c r="U86" s="29">
        <f t="shared" si="10"/>
        <v>1.1011961469249498</v>
      </c>
      <c r="V86" s="40">
        <f t="shared" si="11"/>
        <v>1011.9614692494982</v>
      </c>
    </row>
    <row r="87" spans="1:22" x14ac:dyDescent="0.25">
      <c r="A87" s="60" t="s">
        <v>29</v>
      </c>
      <c r="B87" s="65" t="s">
        <v>483</v>
      </c>
      <c r="C87" s="65" t="s">
        <v>484</v>
      </c>
      <c r="D87" s="52">
        <v>303</v>
      </c>
      <c r="E87" s="11" t="s">
        <v>638</v>
      </c>
      <c r="F87" s="23">
        <f t="shared" si="6"/>
        <v>284.82</v>
      </c>
      <c r="G87" s="24">
        <f t="shared" si="7"/>
        <v>284.82</v>
      </c>
      <c r="H87" s="39" t="s">
        <v>602</v>
      </c>
      <c r="I87" s="39" t="s">
        <v>611</v>
      </c>
      <c r="J87" s="39" t="s">
        <v>622</v>
      </c>
      <c r="K87" s="39"/>
      <c r="L87" s="39"/>
      <c r="O87" s="26">
        <f>IFERROR(VLOOKUP(C:C,'Results Data'!A:F,6,FALSE), "Not Found")</f>
        <v>304</v>
      </c>
      <c r="P87" s="27">
        <f>IFERROR(VLOOKUP(C:C,'Results Data'!A:M,13,FALSE), "Not Found")</f>
        <v>93</v>
      </c>
      <c r="Q87" s="27" t="b">
        <f>AND('RIDE DATA'!$A$5&lt;'Registration Data'!$P87,'RIDE DATA'!$B$5&gt;'Registration Data'!$P87)</f>
        <v>0</v>
      </c>
      <c r="R87" s="27">
        <f t="shared" si="8"/>
        <v>0</v>
      </c>
      <c r="S87" s="25">
        <f>COUNTIF('Historical Registration Data'!D:D,'Registration Data'!C234)</f>
        <v>2</v>
      </c>
      <c r="T87" s="28">
        <f t="shared" si="9"/>
        <v>304</v>
      </c>
      <c r="U87" s="29">
        <f t="shared" si="10"/>
        <v>1.0673407766308547</v>
      </c>
      <c r="V87" s="40">
        <f t="shared" si="11"/>
        <v>673.40776630854691</v>
      </c>
    </row>
    <row r="88" spans="1:22" x14ac:dyDescent="0.25">
      <c r="A88" s="61" t="s">
        <v>29</v>
      </c>
      <c r="B88" s="54" t="s">
        <v>319</v>
      </c>
      <c r="C88" s="54" t="s">
        <v>320</v>
      </c>
      <c r="D88" s="53">
        <v>370</v>
      </c>
      <c r="E88" s="11"/>
      <c r="F88" s="23">
        <f t="shared" si="6"/>
        <v>347.79999999999995</v>
      </c>
      <c r="G88" s="24">
        <f t="shared" si="7"/>
        <v>347.79999999999995</v>
      </c>
      <c r="H88" s="39" t="s">
        <v>610</v>
      </c>
      <c r="I88" s="39" t="s">
        <v>611</v>
      </c>
      <c r="J88" s="39" t="s">
        <v>627</v>
      </c>
      <c r="K88" s="39"/>
      <c r="L88" s="39"/>
      <c r="O88" s="26">
        <f>IFERROR(VLOOKUP(C:C,'Results Data'!A:F,6,FALSE), "Not Found")</f>
        <v>384</v>
      </c>
      <c r="P88" s="27">
        <f>IFERROR(VLOOKUP(C:C,'Results Data'!A:M,13,FALSE), "Not Found")</f>
        <v>88</v>
      </c>
      <c r="Q88" s="27" t="b">
        <f>AND('RIDE DATA'!$A$5&lt;'Registration Data'!$P88,'RIDE DATA'!$B$5&gt;'Registration Data'!$P88)</f>
        <v>1</v>
      </c>
      <c r="R88" s="27">
        <f t="shared" si="8"/>
        <v>11.52</v>
      </c>
      <c r="S88" s="25">
        <f>COUNTIF('Historical Registration Data'!D:D,'Registration Data'!C147)</f>
        <v>2</v>
      </c>
      <c r="T88" s="28">
        <f t="shared" si="9"/>
        <v>395.52</v>
      </c>
      <c r="U88" s="29">
        <f t="shared" si="10"/>
        <v>1.1372052903967798</v>
      </c>
      <c r="V88" s="88">
        <v>1200</v>
      </c>
    </row>
    <row r="89" spans="1:22" x14ac:dyDescent="0.25">
      <c r="A89" s="62" t="s">
        <v>26</v>
      </c>
      <c r="B89" s="54" t="s">
        <v>267</v>
      </c>
      <c r="C89" s="54" t="s">
        <v>268</v>
      </c>
      <c r="D89" s="53">
        <v>503</v>
      </c>
      <c r="E89" s="11"/>
      <c r="F89" s="23">
        <f t="shared" si="6"/>
        <v>472.82</v>
      </c>
      <c r="G89" s="24">
        <f t="shared" si="7"/>
        <v>472.82</v>
      </c>
      <c r="H89" s="39" t="s">
        <v>610</v>
      </c>
      <c r="I89" s="39"/>
      <c r="J89" s="39"/>
      <c r="K89" s="39"/>
      <c r="L89" s="39"/>
      <c r="O89" s="26">
        <f>IFERROR(VLOOKUP(C:C,'Results Data'!A:F,6,FALSE), "Not Found")</f>
        <v>509</v>
      </c>
      <c r="P89" s="27">
        <f>IFERROR(VLOOKUP(C:C,'Results Data'!A:M,13,FALSE), "Not Found")</f>
        <v>86</v>
      </c>
      <c r="Q89" s="27" t="b">
        <f>AND('RIDE DATA'!$A$5&lt;'Registration Data'!$P89,'RIDE DATA'!$B$5&gt;'Registration Data'!$P89)</f>
        <v>1</v>
      </c>
      <c r="R89" s="27">
        <f t="shared" si="8"/>
        <v>15.27</v>
      </c>
      <c r="S89" s="25">
        <f>COUNTIF('Historical Registration Data'!D:D,'Registration Data'!C120)</f>
        <v>2</v>
      </c>
      <c r="T89" s="28">
        <f t="shared" si="9"/>
        <v>524.27</v>
      </c>
      <c r="U89" s="29">
        <f t="shared" si="10"/>
        <v>1.1088151939427267</v>
      </c>
      <c r="V89" s="40">
        <f t="shared" si="11"/>
        <v>1088.1519394272666</v>
      </c>
    </row>
    <row r="90" spans="1:22" x14ac:dyDescent="0.25">
      <c r="A90" s="59" t="s">
        <v>28</v>
      </c>
      <c r="B90" s="54" t="s">
        <v>192</v>
      </c>
      <c r="C90" s="54" t="s">
        <v>193</v>
      </c>
      <c r="D90" s="53">
        <v>604</v>
      </c>
      <c r="E90" s="11"/>
      <c r="F90" s="23">
        <f t="shared" si="6"/>
        <v>567.76</v>
      </c>
      <c r="G90" s="24">
        <f t="shared" si="7"/>
        <v>567.76</v>
      </c>
      <c r="H90" s="39"/>
      <c r="I90" s="39"/>
      <c r="J90" s="39"/>
      <c r="K90" s="39"/>
      <c r="L90" s="39"/>
      <c r="O90" s="26">
        <f>IFERROR(VLOOKUP(C:C,'Results Data'!A:F,6,FALSE), "Not Found")</f>
        <v>567</v>
      </c>
      <c r="P90" s="27">
        <f>IFERROR(VLOOKUP(C:C,'Results Data'!A:M,13,FALSE), "Not Found")</f>
        <v>74</v>
      </c>
      <c r="Q90" s="27" t="b">
        <f>AND('RIDE DATA'!$A$5&lt;'Registration Data'!$P90,'RIDE DATA'!$B$5&gt;'Registration Data'!$P90)</f>
        <v>0</v>
      </c>
      <c r="R90" s="27">
        <f t="shared" si="8"/>
        <v>0</v>
      </c>
      <c r="S90" s="25">
        <f>COUNTIF('Historical Registration Data'!D:D,'Registration Data'!C82)</f>
        <v>1</v>
      </c>
      <c r="T90" s="28">
        <f t="shared" si="9"/>
        <v>567</v>
      </c>
      <c r="U90" s="29">
        <f t="shared" si="10"/>
        <v>0.99866140622798372</v>
      </c>
      <c r="V90" s="40">
        <f t="shared" si="11"/>
        <v>0</v>
      </c>
    </row>
    <row r="91" spans="1:22" x14ac:dyDescent="0.25">
      <c r="A91" s="56" t="s">
        <v>25</v>
      </c>
      <c r="B91" s="54" t="s">
        <v>259</v>
      </c>
      <c r="C91" s="54" t="s">
        <v>260</v>
      </c>
      <c r="D91" s="53">
        <v>474</v>
      </c>
      <c r="E91" s="11" t="s">
        <v>638</v>
      </c>
      <c r="F91" s="23">
        <f t="shared" si="6"/>
        <v>445.56</v>
      </c>
      <c r="G91" s="24">
        <f t="shared" si="7"/>
        <v>445.56</v>
      </c>
      <c r="H91" s="39" t="s">
        <v>628</v>
      </c>
      <c r="I91" s="39" t="s">
        <v>611</v>
      </c>
      <c r="J91" s="39" t="s">
        <v>619</v>
      </c>
      <c r="K91" s="39"/>
      <c r="L91" s="39"/>
      <c r="O91" s="26">
        <f>IFERROR(VLOOKUP(C:C,'Results Data'!A:F,6,FALSE), "Not Found")</f>
        <v>476</v>
      </c>
      <c r="P91" s="27">
        <f>IFERROR(VLOOKUP(C:C,'Results Data'!A:M,13,FALSE), "Not Found")</f>
        <v>87</v>
      </c>
      <c r="Q91" s="27" t="b">
        <f>AND('RIDE DATA'!$A$5&lt;'Registration Data'!$P91,'RIDE DATA'!$B$5&gt;'Registration Data'!$P91)</f>
        <v>1</v>
      </c>
      <c r="R91" s="27">
        <f t="shared" si="8"/>
        <v>14.28</v>
      </c>
      <c r="S91" s="25">
        <f>COUNTIF('Historical Registration Data'!D:D,'Registration Data'!C116)</f>
        <v>2</v>
      </c>
      <c r="T91" s="28">
        <f t="shared" si="9"/>
        <v>490.28</v>
      </c>
      <c r="U91" s="29">
        <f t="shared" si="10"/>
        <v>1.1003680761289163</v>
      </c>
      <c r="V91" s="40">
        <f t="shared" si="11"/>
        <v>1003.680761289163</v>
      </c>
    </row>
    <row r="92" spans="1:22" x14ac:dyDescent="0.25">
      <c r="A92" s="59" t="s">
        <v>28</v>
      </c>
      <c r="B92" s="54" t="s">
        <v>148</v>
      </c>
      <c r="C92" s="54" t="s">
        <v>149</v>
      </c>
      <c r="D92" s="53">
        <v>341</v>
      </c>
      <c r="E92" s="11"/>
      <c r="F92" s="23">
        <f t="shared" si="6"/>
        <v>320.53999999999996</v>
      </c>
      <c r="G92" s="24">
        <f t="shared" si="7"/>
        <v>320.53999999999996</v>
      </c>
      <c r="H92" s="39"/>
      <c r="I92" s="39"/>
      <c r="J92" s="39"/>
      <c r="K92" s="39"/>
      <c r="L92" s="39"/>
      <c r="O92" s="26">
        <f>IFERROR(VLOOKUP(C:C,'Results Data'!A:F,6,FALSE), "Not Found")</f>
        <v>327</v>
      </c>
      <c r="P92" s="27">
        <f>IFERROR(VLOOKUP(C:C,'Results Data'!A:M,13,FALSE), "Not Found")</f>
        <v>84</v>
      </c>
      <c r="Q92" s="27" t="b">
        <f>AND('RIDE DATA'!$A$5&lt;'Registration Data'!$P92,'RIDE DATA'!$B$5&gt;'Registration Data'!$P92)</f>
        <v>1</v>
      </c>
      <c r="R92" s="27">
        <f t="shared" si="8"/>
        <v>9.81</v>
      </c>
      <c r="S92" s="25">
        <f>COUNTIF('Historical Registration Data'!D:D,'Registration Data'!C60)</f>
        <v>2</v>
      </c>
      <c r="T92" s="28">
        <f t="shared" si="9"/>
        <v>336.81</v>
      </c>
      <c r="U92" s="29">
        <f t="shared" si="10"/>
        <v>1.0507580957134837</v>
      </c>
      <c r="V92" s="40">
        <f t="shared" si="11"/>
        <v>507.58095713483664</v>
      </c>
    </row>
    <row r="93" spans="1:22" x14ac:dyDescent="0.25">
      <c r="A93" s="57" t="s">
        <v>25</v>
      </c>
      <c r="B93" s="65" t="s">
        <v>359</v>
      </c>
      <c r="C93" s="65" t="s">
        <v>360</v>
      </c>
      <c r="D93" s="52">
        <v>297</v>
      </c>
      <c r="E93" s="5"/>
      <c r="F93" s="23">
        <f t="shared" si="6"/>
        <v>279.18</v>
      </c>
      <c r="G93" s="24">
        <f t="shared" si="7"/>
        <v>279.18</v>
      </c>
      <c r="H93" s="39"/>
      <c r="I93" s="39"/>
      <c r="J93" s="39"/>
      <c r="K93" s="39"/>
      <c r="L93" s="39"/>
      <c r="O93" s="26">
        <f>IFERROR(VLOOKUP(C:C,'Results Data'!A:F,6,FALSE), "Not Found")</f>
        <v>302</v>
      </c>
      <c r="P93" s="27">
        <f>IFERROR(VLOOKUP(C:C,'Results Data'!A:M,13,FALSE), "Not Found")</f>
        <v>87</v>
      </c>
      <c r="Q93" s="27" t="b">
        <f>AND('RIDE DATA'!$A$5&lt;'Registration Data'!$P93,'RIDE DATA'!$B$5&gt;'Registration Data'!$P93)</f>
        <v>1</v>
      </c>
      <c r="R93" s="27">
        <f t="shared" si="8"/>
        <v>9.06</v>
      </c>
      <c r="S93" s="25">
        <f>COUNTIF('Historical Registration Data'!D:D,'Registration Data'!C167)</f>
        <v>2</v>
      </c>
      <c r="T93" s="28">
        <f t="shared" si="9"/>
        <v>311.06</v>
      </c>
      <c r="U93" s="29">
        <f t="shared" si="10"/>
        <v>1.1141915610000717</v>
      </c>
      <c r="V93" s="40">
        <f t="shared" si="11"/>
        <v>1141.9156100007167</v>
      </c>
    </row>
    <row r="94" spans="1:22" x14ac:dyDescent="0.25">
      <c r="A94" s="60" t="s">
        <v>29</v>
      </c>
      <c r="B94" s="65" t="s">
        <v>343</v>
      </c>
      <c r="C94" s="65" t="s">
        <v>344</v>
      </c>
      <c r="D94" s="52">
        <v>309</v>
      </c>
      <c r="E94" s="5"/>
      <c r="F94" s="23">
        <f t="shared" si="6"/>
        <v>290.45999999999998</v>
      </c>
      <c r="G94" s="24">
        <f t="shared" si="7"/>
        <v>290.45999999999998</v>
      </c>
      <c r="H94" s="39" t="s">
        <v>613</v>
      </c>
      <c r="I94" s="39" t="s">
        <v>611</v>
      </c>
      <c r="J94" s="39"/>
      <c r="K94" s="39"/>
      <c r="L94" s="39"/>
      <c r="O94" s="26">
        <f>IFERROR(VLOOKUP(C:C,'Results Data'!A:F,6,FALSE), "Not Found")</f>
        <v>271</v>
      </c>
      <c r="P94" s="27">
        <f>IFERROR(VLOOKUP(C:C,'Results Data'!A:M,13,FALSE), "Not Found")</f>
        <v>88</v>
      </c>
      <c r="Q94" s="27" t="b">
        <f>AND('RIDE DATA'!$A$5&lt;'Registration Data'!$P94,'RIDE DATA'!$B$5&gt;'Registration Data'!$P94)</f>
        <v>1</v>
      </c>
      <c r="R94" s="27">
        <f t="shared" si="8"/>
        <v>8.129999999999999</v>
      </c>
      <c r="S94" s="25">
        <f>COUNTIF('Historical Registration Data'!D:D,'Registration Data'!C159)</f>
        <v>2</v>
      </c>
      <c r="T94" s="28">
        <f t="shared" si="9"/>
        <v>279.13</v>
      </c>
      <c r="U94" s="29">
        <f t="shared" si="10"/>
        <v>0.96099290780141844</v>
      </c>
      <c r="V94" s="40">
        <f t="shared" si="11"/>
        <v>0</v>
      </c>
    </row>
    <row r="95" spans="1:22" x14ac:dyDescent="0.25">
      <c r="A95" s="61" t="s">
        <v>29</v>
      </c>
      <c r="B95" s="54" t="s">
        <v>162</v>
      </c>
      <c r="C95" s="54" t="s">
        <v>163</v>
      </c>
      <c r="D95" s="53">
        <v>304</v>
      </c>
      <c r="E95" s="11"/>
      <c r="F95" s="23">
        <f t="shared" si="6"/>
        <v>285.76</v>
      </c>
      <c r="G95" s="24">
        <f t="shared" si="7"/>
        <v>285.76</v>
      </c>
      <c r="H95" s="39" t="s">
        <v>602</v>
      </c>
      <c r="I95" s="39" t="s">
        <v>611</v>
      </c>
      <c r="J95" s="39" t="s">
        <v>618</v>
      </c>
      <c r="K95" s="39"/>
      <c r="L95" s="39"/>
      <c r="O95" s="26">
        <f>IFERROR(VLOOKUP(C:C,'Results Data'!A:F,6,FALSE), "Not Found")</f>
        <v>294</v>
      </c>
      <c r="P95" s="27">
        <f>IFERROR(VLOOKUP(C:C,'Results Data'!A:M,13,FALSE), "Not Found")</f>
        <v>84</v>
      </c>
      <c r="Q95" s="27" t="b">
        <f>AND('RIDE DATA'!$A$5&lt;'Registration Data'!$P95,'RIDE DATA'!$B$5&gt;'Registration Data'!$P95)</f>
        <v>1</v>
      </c>
      <c r="R95" s="27">
        <f t="shared" si="8"/>
        <v>8.82</v>
      </c>
      <c r="S95" s="25">
        <f>COUNTIF('Historical Registration Data'!D:D,'Registration Data'!C67)</f>
        <v>2</v>
      </c>
      <c r="T95" s="28">
        <f t="shared" si="9"/>
        <v>302.82</v>
      </c>
      <c r="U95" s="29">
        <f t="shared" si="10"/>
        <v>1.0597004479283314</v>
      </c>
      <c r="V95" s="40">
        <f t="shared" si="11"/>
        <v>597.00447928331403</v>
      </c>
    </row>
    <row r="96" spans="1:22" x14ac:dyDescent="0.25">
      <c r="A96" s="61" t="s">
        <v>29</v>
      </c>
      <c r="B96" s="54" t="s">
        <v>180</v>
      </c>
      <c r="C96" s="54" t="s">
        <v>181</v>
      </c>
      <c r="D96" s="53">
        <v>438</v>
      </c>
      <c r="E96" s="11"/>
      <c r="F96" s="23">
        <f t="shared" si="6"/>
        <v>411.71999999999997</v>
      </c>
      <c r="G96" s="24">
        <f t="shared" si="7"/>
        <v>411.71999999999997</v>
      </c>
      <c r="H96" s="39" t="s">
        <v>602</v>
      </c>
      <c r="I96" s="39" t="s">
        <v>611</v>
      </c>
      <c r="J96" s="39" t="s">
        <v>618</v>
      </c>
      <c r="K96" s="39"/>
      <c r="L96" s="39"/>
      <c r="O96" s="26">
        <f>IFERROR(VLOOKUP(C:C,'Results Data'!A:F,6,FALSE), "Not Found")</f>
        <v>437</v>
      </c>
      <c r="P96" s="27">
        <f>IFERROR(VLOOKUP(C:C,'Results Data'!A:M,13,FALSE), "Not Found")</f>
        <v>87</v>
      </c>
      <c r="Q96" s="27" t="b">
        <f>AND('RIDE DATA'!$A$5&lt;'Registration Data'!$P96,'RIDE DATA'!$B$5&gt;'Registration Data'!$P96)</f>
        <v>1</v>
      </c>
      <c r="R96" s="27">
        <f t="shared" si="8"/>
        <v>13.11</v>
      </c>
      <c r="S96" s="25">
        <f>COUNTIF('Historical Registration Data'!D:D,'Registration Data'!C76)</f>
        <v>2</v>
      </c>
      <c r="T96" s="28">
        <f t="shared" si="9"/>
        <v>450.11</v>
      </c>
      <c r="U96" s="29">
        <f t="shared" si="10"/>
        <v>1.0932429806664725</v>
      </c>
      <c r="V96" s="40">
        <f t="shared" si="11"/>
        <v>932.42980666472522</v>
      </c>
    </row>
    <row r="97" spans="1:22" x14ac:dyDescent="0.25">
      <c r="A97" s="61" t="s">
        <v>29</v>
      </c>
      <c r="B97" s="54" t="s">
        <v>144</v>
      </c>
      <c r="C97" s="54" t="s">
        <v>145</v>
      </c>
      <c r="D97" s="53">
        <v>255</v>
      </c>
      <c r="E97" s="11" t="s">
        <v>638</v>
      </c>
      <c r="F97" s="23">
        <f t="shared" si="6"/>
        <v>239.7</v>
      </c>
      <c r="G97" s="24">
        <f t="shared" si="7"/>
        <v>239.7</v>
      </c>
      <c r="H97" s="39" t="s">
        <v>602</v>
      </c>
      <c r="I97" s="39" t="s">
        <v>611</v>
      </c>
      <c r="J97" s="39" t="s">
        <v>624</v>
      </c>
      <c r="K97" s="39"/>
      <c r="L97" s="39"/>
      <c r="O97" s="26">
        <f>IFERROR(VLOOKUP(C:C,'Results Data'!A:F,6,FALSE), "Not Found")</f>
        <v>246</v>
      </c>
      <c r="P97" s="27">
        <f>IFERROR(VLOOKUP(C:C,'Results Data'!A:M,13,FALSE), "Not Found")</f>
        <v>89</v>
      </c>
      <c r="Q97" s="27" t="b">
        <f>AND('RIDE DATA'!$A$5&lt;'Registration Data'!$P97,'RIDE DATA'!$B$5&gt;'Registration Data'!$P97)</f>
        <v>1</v>
      </c>
      <c r="R97" s="27">
        <f t="shared" si="8"/>
        <v>7.38</v>
      </c>
      <c r="S97" s="25">
        <f>COUNTIF('Historical Registration Data'!D:D,'Registration Data'!C58)</f>
        <v>2</v>
      </c>
      <c r="T97" s="28">
        <f t="shared" si="9"/>
        <v>253.38</v>
      </c>
      <c r="U97" s="29">
        <f t="shared" si="10"/>
        <v>1.0570713391739675</v>
      </c>
      <c r="V97" s="40">
        <f t="shared" si="11"/>
        <v>570.71339173967453</v>
      </c>
    </row>
    <row r="98" spans="1:22" x14ac:dyDescent="0.25">
      <c r="A98" s="63" t="s">
        <v>26</v>
      </c>
      <c r="B98" s="65" t="s">
        <v>427</v>
      </c>
      <c r="C98" s="65" t="s">
        <v>428</v>
      </c>
      <c r="D98" s="52">
        <v>334</v>
      </c>
      <c r="E98" s="5"/>
      <c r="F98" s="23">
        <f t="shared" si="6"/>
        <v>313.95999999999998</v>
      </c>
      <c r="G98" s="24">
        <f t="shared" si="7"/>
        <v>313.95999999999998</v>
      </c>
      <c r="H98" s="39" t="s">
        <v>610</v>
      </c>
      <c r="I98" s="39" t="s">
        <v>605</v>
      </c>
      <c r="J98" s="39"/>
      <c r="K98" s="39"/>
      <c r="L98" s="39" t="s">
        <v>616</v>
      </c>
      <c r="O98" s="26">
        <f>IFERROR(VLOOKUP(C:C,'Results Data'!A:F,6,FALSE), "Not Found")</f>
        <v>337</v>
      </c>
      <c r="P98" s="27">
        <f>IFERROR(VLOOKUP(C:C,'Results Data'!A:M,13,FALSE), "Not Found")</f>
        <v>88</v>
      </c>
      <c r="Q98" s="27" t="b">
        <f>AND('RIDE DATA'!$A$5&lt;'Registration Data'!$P98,'RIDE DATA'!$B$5&gt;'Registration Data'!$P98)</f>
        <v>1</v>
      </c>
      <c r="R98" s="27">
        <f t="shared" si="8"/>
        <v>10.11</v>
      </c>
      <c r="S98" s="25">
        <f>COUNTIF('Historical Registration Data'!D:D,'Registration Data'!C202)</f>
        <v>0</v>
      </c>
      <c r="T98" s="28">
        <f t="shared" si="9"/>
        <v>347.11</v>
      </c>
      <c r="U98" s="29">
        <f t="shared" si="10"/>
        <v>1.1055866989425405</v>
      </c>
      <c r="V98" s="40">
        <f t="shared" si="11"/>
        <v>1055.8669894254047</v>
      </c>
    </row>
    <row r="99" spans="1:22" x14ac:dyDescent="0.25">
      <c r="A99" s="61" t="s">
        <v>29</v>
      </c>
      <c r="B99" s="54" t="s">
        <v>325</v>
      </c>
      <c r="C99" s="54" t="s">
        <v>326</v>
      </c>
      <c r="D99" s="53">
        <v>294</v>
      </c>
      <c r="E99" s="11"/>
      <c r="F99" s="23">
        <f t="shared" si="6"/>
        <v>276.35999999999996</v>
      </c>
      <c r="G99" s="24">
        <f t="shared" si="7"/>
        <v>276.35999999999996</v>
      </c>
      <c r="H99" s="39" t="s">
        <v>602</v>
      </c>
      <c r="I99" s="39" t="s">
        <v>611</v>
      </c>
      <c r="J99" s="39" t="s">
        <v>618</v>
      </c>
      <c r="K99" s="39"/>
      <c r="L99" s="39"/>
      <c r="O99" s="26">
        <f>IFERROR(VLOOKUP(C:C,'Results Data'!A:F,6,FALSE), "Not Found")</f>
        <v>301</v>
      </c>
      <c r="P99" s="27">
        <f>IFERROR(VLOOKUP(C:C,'Results Data'!A:M,13,FALSE), "Not Found")</f>
        <v>90</v>
      </c>
      <c r="Q99" s="27" t="b">
        <f>AND('RIDE DATA'!$A$5&lt;'Registration Data'!$P99,'RIDE DATA'!$B$5&gt;'Registration Data'!$P99)</f>
        <v>1</v>
      </c>
      <c r="R99" s="27">
        <f t="shared" si="8"/>
        <v>9.0299999999999994</v>
      </c>
      <c r="S99" s="25">
        <f>COUNTIF('Historical Registration Data'!D:D,'Registration Data'!C150)</f>
        <v>2</v>
      </c>
      <c r="T99" s="28">
        <f t="shared" si="9"/>
        <v>310.02999999999997</v>
      </c>
      <c r="U99" s="29">
        <f t="shared" si="10"/>
        <v>1.1218338399189465</v>
      </c>
      <c r="V99" s="88">
        <v>1200</v>
      </c>
    </row>
    <row r="100" spans="1:22" x14ac:dyDescent="0.25">
      <c r="A100" s="62" t="s">
        <v>26</v>
      </c>
      <c r="B100" s="54" t="s">
        <v>56</v>
      </c>
      <c r="C100" s="54" t="s">
        <v>57</v>
      </c>
      <c r="D100" s="53">
        <v>326</v>
      </c>
      <c r="E100" s="11"/>
      <c r="F100" s="23">
        <f t="shared" si="6"/>
        <v>306.44</v>
      </c>
      <c r="G100" s="24">
        <f t="shared" si="7"/>
        <v>306.44</v>
      </c>
      <c r="H100" s="39"/>
      <c r="I100" s="39"/>
      <c r="J100" s="39"/>
      <c r="K100" s="39"/>
      <c r="L100" s="39"/>
      <c r="O100" s="26">
        <f>IFERROR(VLOOKUP(C:C,'Results Data'!A:F,6,FALSE), "Not Found")</f>
        <v>343</v>
      </c>
      <c r="P100" s="27">
        <f>IFERROR(VLOOKUP(C:C,'Results Data'!A:M,13,FALSE), "Not Found")</f>
        <v>43</v>
      </c>
      <c r="Q100" s="27" t="b">
        <f>AND('RIDE DATA'!$A$5&lt;'Registration Data'!$P100,'RIDE DATA'!$B$5&gt;'Registration Data'!$P100)</f>
        <v>0</v>
      </c>
      <c r="R100" s="27">
        <f t="shared" si="8"/>
        <v>0</v>
      </c>
      <c r="S100" s="25">
        <f>COUNTIF('Historical Registration Data'!D:D,'Registration Data'!C14)</f>
        <v>2</v>
      </c>
      <c r="T100" s="28">
        <f t="shared" si="9"/>
        <v>343</v>
      </c>
      <c r="U100" s="29">
        <f t="shared" si="10"/>
        <v>1.1193055736848976</v>
      </c>
      <c r="V100" s="40">
        <f t="shared" si="11"/>
        <v>1193.0557368489758</v>
      </c>
    </row>
    <row r="101" spans="1:22" x14ac:dyDescent="0.25">
      <c r="A101" s="58" t="s">
        <v>28</v>
      </c>
      <c r="B101" s="65" t="s">
        <v>419</v>
      </c>
      <c r="C101" s="65" t="s">
        <v>420</v>
      </c>
      <c r="D101" s="52">
        <v>427</v>
      </c>
      <c r="E101" s="5"/>
      <c r="F101" s="23">
        <f t="shared" si="6"/>
        <v>401.38</v>
      </c>
      <c r="G101" s="24">
        <f t="shared" si="7"/>
        <v>401.38</v>
      </c>
      <c r="H101" s="39"/>
      <c r="I101" s="39"/>
      <c r="J101" s="39"/>
      <c r="K101" s="39"/>
      <c r="L101" s="39"/>
      <c r="O101" s="26">
        <f>IFERROR(VLOOKUP(C:C,'Results Data'!A:F,6,FALSE), "Not Found")</f>
        <v>433</v>
      </c>
      <c r="P101" s="27">
        <f>IFERROR(VLOOKUP(C:C,'Results Data'!A:M,13,FALSE), "Not Found")</f>
        <v>88</v>
      </c>
      <c r="Q101" s="27" t="b">
        <f>AND('RIDE DATA'!$A$5&lt;'Registration Data'!$P101,'RIDE DATA'!$B$5&gt;'Registration Data'!$P101)</f>
        <v>1</v>
      </c>
      <c r="R101" s="27">
        <f t="shared" si="8"/>
        <v>12.99</v>
      </c>
      <c r="S101" s="25">
        <f>COUNTIF('Historical Registration Data'!D:D,'Registration Data'!C198)</f>
        <v>2</v>
      </c>
      <c r="T101" s="28">
        <f t="shared" si="9"/>
        <v>445.99</v>
      </c>
      <c r="U101" s="29">
        <f t="shared" si="10"/>
        <v>1.1111415616124372</v>
      </c>
      <c r="V101" s="40">
        <f t="shared" si="11"/>
        <v>1111.4156161243716</v>
      </c>
    </row>
    <row r="102" spans="1:22" x14ac:dyDescent="0.25">
      <c r="A102" s="61" t="s">
        <v>2070</v>
      </c>
      <c r="B102" s="66" t="s">
        <v>247</v>
      </c>
      <c r="C102" s="66" t="s">
        <v>248</v>
      </c>
      <c r="D102" s="66">
        <v>308</v>
      </c>
      <c r="E102" s="67" t="s">
        <v>638</v>
      </c>
      <c r="F102" s="68">
        <f t="shared" si="6"/>
        <v>289.52</v>
      </c>
      <c r="G102" s="69">
        <f t="shared" si="7"/>
        <v>0</v>
      </c>
      <c r="H102" s="70" t="s">
        <v>602</v>
      </c>
      <c r="I102" s="70" t="s">
        <v>608</v>
      </c>
      <c r="J102" s="70"/>
      <c r="K102" s="70"/>
      <c r="L102" s="70"/>
      <c r="M102" s="67"/>
      <c r="N102" s="67"/>
      <c r="O102" s="71" t="str">
        <f>IFERROR(VLOOKUP(C:C,'Results Data'!A:F,6,FALSE), "Not Found")</f>
        <v>Not Found</v>
      </c>
      <c r="P102" s="72" t="str">
        <f>IFERROR(VLOOKUP(C:C,'Results Data'!A:M,13,FALSE), "Not Found")</f>
        <v>Not Found</v>
      </c>
      <c r="Q102" s="27" t="b">
        <f>AND('RIDE DATA'!$A$5&lt;'Registration Data'!$P102,'RIDE DATA'!$B$5&gt;'Registration Data'!$P102)</f>
        <v>0</v>
      </c>
      <c r="R102" s="27">
        <f t="shared" si="8"/>
        <v>0</v>
      </c>
      <c r="S102" s="25">
        <f>COUNTIF('Historical Registration Data'!D:D,'Registration Data'!C110)</f>
        <v>2</v>
      </c>
      <c r="T102" s="28" t="e">
        <f t="shared" si="9"/>
        <v>#VALUE!</v>
      </c>
      <c r="U102" s="29" t="e">
        <f t="shared" si="10"/>
        <v>#VALUE!</v>
      </c>
      <c r="V102" s="40"/>
    </row>
    <row r="103" spans="1:22" x14ac:dyDescent="0.25">
      <c r="A103" s="59" t="s">
        <v>28</v>
      </c>
      <c r="B103" s="54" t="s">
        <v>239</v>
      </c>
      <c r="C103" s="54" t="s">
        <v>240</v>
      </c>
      <c r="D103" s="53">
        <v>396</v>
      </c>
      <c r="E103" s="11"/>
      <c r="F103" s="23">
        <f t="shared" si="6"/>
        <v>372.23999999999995</v>
      </c>
      <c r="G103" s="24">
        <f t="shared" si="7"/>
        <v>372.23999999999995</v>
      </c>
      <c r="H103" s="39"/>
      <c r="I103" s="39"/>
      <c r="J103" s="39"/>
      <c r="K103" s="39"/>
      <c r="L103" s="39"/>
      <c r="O103" s="26">
        <f>IFERROR(VLOOKUP(C:C,'Results Data'!A:F,6,FALSE), "Not Found")</f>
        <v>401</v>
      </c>
      <c r="P103" s="27">
        <f>IFERROR(VLOOKUP(C:C,'Results Data'!A:M,13,FALSE), "Not Found")</f>
        <v>88</v>
      </c>
      <c r="Q103" s="27" t="b">
        <f>AND('RIDE DATA'!$A$5&lt;'Registration Data'!$P103,'RIDE DATA'!$B$5&gt;'Registration Data'!$P103)</f>
        <v>1</v>
      </c>
      <c r="R103" s="27">
        <f t="shared" si="8"/>
        <v>12.03</v>
      </c>
      <c r="S103" s="25">
        <f>COUNTIF('Historical Registration Data'!D:D,'Registration Data'!C106)</f>
        <v>2</v>
      </c>
      <c r="T103" s="28">
        <f t="shared" si="9"/>
        <v>413.03</v>
      </c>
      <c r="U103" s="29">
        <f t="shared" si="10"/>
        <v>1.1095798409628197</v>
      </c>
      <c r="V103" s="40">
        <f t="shared" si="11"/>
        <v>1095.7984096281971</v>
      </c>
    </row>
    <row r="104" spans="1:22" x14ac:dyDescent="0.25">
      <c r="A104" s="57" t="s">
        <v>25</v>
      </c>
      <c r="B104" s="65" t="s">
        <v>600</v>
      </c>
      <c r="C104" s="65" t="s">
        <v>601</v>
      </c>
      <c r="D104" s="52">
        <v>289</v>
      </c>
      <c r="E104" s="5"/>
      <c r="F104" s="23">
        <f t="shared" si="6"/>
        <v>271.65999999999997</v>
      </c>
      <c r="G104" s="24">
        <f t="shared" si="7"/>
        <v>271.65999999999997</v>
      </c>
      <c r="H104" s="39" t="s">
        <v>628</v>
      </c>
      <c r="I104" s="39" t="s">
        <v>611</v>
      </c>
      <c r="J104" s="39" t="s">
        <v>637</v>
      </c>
      <c r="K104" s="39"/>
      <c r="L104" s="39"/>
      <c r="O104" s="26">
        <f>IFERROR(VLOOKUP(C:C,'Results Data'!A:F,6,FALSE), "Not Found")</f>
        <v>266</v>
      </c>
      <c r="P104" s="27">
        <f>IFERROR(VLOOKUP(C:C,'Results Data'!A:M,13,FALSE), "Not Found")</f>
        <v>84</v>
      </c>
      <c r="Q104" s="27" t="b">
        <f>AND('RIDE DATA'!$A$5&lt;'Registration Data'!$P104,'RIDE DATA'!$B$5&gt;'Registration Data'!$P104)</f>
        <v>1</v>
      </c>
      <c r="R104" s="27">
        <f t="shared" si="8"/>
        <v>7.9799999999999995</v>
      </c>
      <c r="S104" s="41"/>
      <c r="T104" s="28">
        <f t="shared" si="9"/>
        <v>273.98</v>
      </c>
      <c r="U104" s="29">
        <f t="shared" si="10"/>
        <v>1.0085400868732977</v>
      </c>
      <c r="V104" s="40">
        <f t="shared" si="11"/>
        <v>85.400868732976591</v>
      </c>
    </row>
    <row r="105" spans="1:22" x14ac:dyDescent="0.25">
      <c r="A105" s="63" t="s">
        <v>26</v>
      </c>
      <c r="B105" s="65" t="s">
        <v>451</v>
      </c>
      <c r="C105" s="65" t="s">
        <v>452</v>
      </c>
      <c r="D105" s="52">
        <v>624</v>
      </c>
      <c r="E105" s="5"/>
      <c r="F105" s="23">
        <f t="shared" si="6"/>
        <v>586.55999999999995</v>
      </c>
      <c r="G105" s="24">
        <f t="shared" si="7"/>
        <v>586.55999999999995</v>
      </c>
      <c r="H105" s="39"/>
      <c r="I105" s="39"/>
      <c r="J105" s="39"/>
      <c r="K105" s="39"/>
      <c r="L105" s="39"/>
      <c r="O105" s="26">
        <f>IFERROR(VLOOKUP(C:C,'Results Data'!A:F,6,FALSE), "Not Found")</f>
        <v>624</v>
      </c>
      <c r="P105" s="27">
        <f>IFERROR(VLOOKUP(C:C,'Results Data'!A:M,13,FALSE), "Not Found")</f>
        <v>52</v>
      </c>
      <c r="Q105" s="27" t="b">
        <f>AND('RIDE DATA'!$A$5&lt;'Registration Data'!$P105,'RIDE DATA'!$B$5&gt;'Registration Data'!$P105)</f>
        <v>0</v>
      </c>
      <c r="R105" s="27">
        <f t="shared" si="8"/>
        <v>0</v>
      </c>
      <c r="S105" s="25">
        <f>COUNTIF('Historical Registration Data'!D:D,'Registration Data'!C215)</f>
        <v>2</v>
      </c>
      <c r="T105" s="28">
        <f t="shared" si="9"/>
        <v>624</v>
      </c>
      <c r="U105" s="29">
        <f t="shared" si="10"/>
        <v>1.0638297872340428</v>
      </c>
      <c r="V105" s="40">
        <f t="shared" si="11"/>
        <v>638.2978723404276</v>
      </c>
    </row>
    <row r="106" spans="1:22" x14ac:dyDescent="0.25">
      <c r="A106" s="57" t="s">
        <v>25</v>
      </c>
      <c r="B106" s="65" t="s">
        <v>473</v>
      </c>
      <c r="C106" s="65" t="s">
        <v>474</v>
      </c>
      <c r="D106" s="52">
        <v>342</v>
      </c>
      <c r="E106" s="5"/>
      <c r="F106" s="23">
        <f t="shared" si="6"/>
        <v>321.47999999999996</v>
      </c>
      <c r="G106" s="24">
        <f t="shared" si="7"/>
        <v>321.47999999999996</v>
      </c>
      <c r="H106" s="39" t="s">
        <v>626</v>
      </c>
      <c r="I106" s="39" t="s">
        <v>603</v>
      </c>
      <c r="J106" s="39"/>
      <c r="K106" s="39"/>
      <c r="L106" s="39" t="s">
        <v>623</v>
      </c>
      <c r="O106" s="26">
        <f>IFERROR(VLOOKUP(C:C,'Results Data'!A:F,6,FALSE), "Not Found")</f>
        <v>363</v>
      </c>
      <c r="P106" s="27">
        <f>IFERROR(VLOOKUP(C:C,'Results Data'!A:M,13,FALSE), "Not Found")</f>
        <v>78</v>
      </c>
      <c r="Q106" s="27" t="b">
        <f>AND('RIDE DATA'!$A$5&lt;'Registration Data'!$P106,'RIDE DATA'!$B$5&gt;'Registration Data'!$P106)</f>
        <v>0</v>
      </c>
      <c r="R106" s="27">
        <f t="shared" si="8"/>
        <v>0</v>
      </c>
      <c r="S106" s="25">
        <f>COUNTIF('Historical Registration Data'!D:D,'Registration Data'!C227)</f>
        <v>1</v>
      </c>
      <c r="T106" s="28">
        <f t="shared" si="9"/>
        <v>363</v>
      </c>
      <c r="U106" s="29">
        <f t="shared" si="10"/>
        <v>1.1291526689063085</v>
      </c>
      <c r="V106" s="88">
        <v>1200</v>
      </c>
    </row>
    <row r="107" spans="1:22" x14ac:dyDescent="0.25">
      <c r="A107" s="57" t="s">
        <v>25</v>
      </c>
      <c r="B107" s="65" t="s">
        <v>541</v>
      </c>
      <c r="C107" s="65" t="s">
        <v>542</v>
      </c>
      <c r="D107" s="52">
        <v>319</v>
      </c>
      <c r="E107" s="5"/>
      <c r="F107" s="23">
        <f t="shared" si="6"/>
        <v>299.85999999999996</v>
      </c>
      <c r="G107" s="24">
        <f t="shared" si="7"/>
        <v>299.85999999999996</v>
      </c>
      <c r="H107" s="39"/>
      <c r="I107" s="39"/>
      <c r="J107" s="39"/>
      <c r="K107" s="39"/>
      <c r="L107" s="39"/>
      <c r="O107" s="26">
        <f>IFERROR(VLOOKUP(C:C,'Results Data'!A:F,6,FALSE), "Not Found")</f>
        <v>315</v>
      </c>
      <c r="P107" s="27">
        <f>IFERROR(VLOOKUP(C:C,'Results Data'!A:M,13,FALSE), "Not Found")</f>
        <v>86</v>
      </c>
      <c r="Q107" s="27" t="b">
        <f>AND('RIDE DATA'!$A$5&lt;'Registration Data'!$P107,'RIDE DATA'!$B$5&gt;'Registration Data'!$P107)</f>
        <v>1</v>
      </c>
      <c r="R107" s="27">
        <f t="shared" si="8"/>
        <v>9.4499999999999993</v>
      </c>
      <c r="S107" s="25">
        <f>COUNTIF('Historical Registration Data'!D:D,'Registration Data'!C271)</f>
        <v>2</v>
      </c>
      <c r="T107" s="28">
        <f t="shared" si="9"/>
        <v>324.45</v>
      </c>
      <c r="U107" s="29">
        <f t="shared" si="10"/>
        <v>1.0820049356366306</v>
      </c>
      <c r="V107" s="40">
        <f t="shared" si="11"/>
        <v>820.0493563663058</v>
      </c>
    </row>
    <row r="108" spans="1:22" x14ac:dyDescent="0.25">
      <c r="A108" s="58" t="s">
        <v>28</v>
      </c>
      <c r="B108" s="65" t="s">
        <v>409</v>
      </c>
      <c r="C108" s="65" t="s">
        <v>410</v>
      </c>
      <c r="D108" s="52">
        <v>422</v>
      </c>
      <c r="E108" s="5"/>
      <c r="F108" s="23">
        <f t="shared" si="6"/>
        <v>396.67999999999995</v>
      </c>
      <c r="G108" s="24">
        <f t="shared" si="7"/>
        <v>396.67999999999995</v>
      </c>
      <c r="H108" s="39"/>
      <c r="I108" s="39"/>
      <c r="J108" s="39"/>
      <c r="K108" s="39"/>
      <c r="L108" s="39"/>
      <c r="O108" s="26">
        <f>IFERROR(VLOOKUP(C:C,'Results Data'!A:F,6,FALSE), "Not Found")</f>
        <v>426</v>
      </c>
      <c r="P108" s="27">
        <f>IFERROR(VLOOKUP(C:C,'Results Data'!A:M,13,FALSE), "Not Found")</f>
        <v>88</v>
      </c>
      <c r="Q108" s="27" t="b">
        <f>AND('RIDE DATA'!$A$5&lt;'Registration Data'!$P108,'RIDE DATA'!$B$5&gt;'Registration Data'!$P108)</f>
        <v>1</v>
      </c>
      <c r="R108" s="27">
        <f t="shared" si="8"/>
        <v>12.78</v>
      </c>
      <c r="S108" s="25">
        <f>COUNTIF('Historical Registration Data'!D:D,'Registration Data'!C193)</f>
        <v>2</v>
      </c>
      <c r="T108" s="28">
        <f t="shared" si="9"/>
        <v>438.78</v>
      </c>
      <c r="U108" s="29">
        <f t="shared" si="10"/>
        <v>1.1061308863567612</v>
      </c>
      <c r="V108" s="40">
        <f t="shared" si="11"/>
        <v>1061.3088635676115</v>
      </c>
    </row>
    <row r="109" spans="1:22" x14ac:dyDescent="0.25">
      <c r="A109" s="60" t="s">
        <v>29</v>
      </c>
      <c r="B109" s="65" t="s">
        <v>563</v>
      </c>
      <c r="C109" s="65" t="s">
        <v>564</v>
      </c>
      <c r="D109" s="52">
        <v>542</v>
      </c>
      <c r="E109" s="5"/>
      <c r="F109" s="23">
        <f t="shared" si="6"/>
        <v>509.47999999999996</v>
      </c>
      <c r="G109" s="24">
        <f t="shared" si="7"/>
        <v>509.47999999999996</v>
      </c>
      <c r="H109" s="39"/>
      <c r="I109" s="39"/>
      <c r="J109" s="39"/>
      <c r="K109" s="39"/>
      <c r="L109" s="39"/>
      <c r="O109" s="26">
        <f>IFERROR(VLOOKUP(C:C,'Results Data'!A:F,6,FALSE), "Not Found")</f>
        <v>506</v>
      </c>
      <c r="P109" s="27">
        <f>IFERROR(VLOOKUP(C:C,'Results Data'!A:M,13,FALSE), "Not Found")</f>
        <v>87</v>
      </c>
      <c r="Q109" s="27" t="b">
        <f>AND('RIDE DATA'!$A$5&lt;'Registration Data'!$P109,'RIDE DATA'!$B$5&gt;'Registration Data'!$P109)</f>
        <v>1</v>
      </c>
      <c r="R109" s="27">
        <f t="shared" si="8"/>
        <v>15.18</v>
      </c>
      <c r="S109" s="25">
        <f>COUNTIF('Historical Registration Data'!D:D,'Registration Data'!C284)</f>
        <v>2</v>
      </c>
      <c r="T109" s="28">
        <f t="shared" si="9"/>
        <v>521.17999999999995</v>
      </c>
      <c r="U109" s="29">
        <f t="shared" si="10"/>
        <v>1.0229645913480412</v>
      </c>
      <c r="V109" s="40">
        <f t="shared" si="11"/>
        <v>229.64591348041185</v>
      </c>
    </row>
    <row r="110" spans="1:22" x14ac:dyDescent="0.25">
      <c r="A110" s="63" t="s">
        <v>26</v>
      </c>
      <c r="B110" s="65" t="s">
        <v>575</v>
      </c>
      <c r="C110" s="65" t="s">
        <v>576</v>
      </c>
      <c r="D110" s="52">
        <v>342</v>
      </c>
      <c r="E110" s="5"/>
      <c r="F110" s="23">
        <f t="shared" si="6"/>
        <v>321.47999999999996</v>
      </c>
      <c r="G110" s="24">
        <f t="shared" si="7"/>
        <v>321.47999999999996</v>
      </c>
      <c r="H110" s="39" t="s">
        <v>602</v>
      </c>
      <c r="I110" s="39" t="s">
        <v>603</v>
      </c>
      <c r="J110" s="39"/>
      <c r="K110" s="39"/>
      <c r="L110" s="39" t="s">
        <v>630</v>
      </c>
      <c r="O110" s="26">
        <f>IFERROR(VLOOKUP(C:C,'Results Data'!A:F,6,FALSE), "Not Found")</f>
        <v>326</v>
      </c>
      <c r="P110" s="27">
        <f>IFERROR(VLOOKUP(C:C,'Results Data'!A:M,13,FALSE), "Not Found")</f>
        <v>86</v>
      </c>
      <c r="Q110" s="27" t="b">
        <f>AND('RIDE DATA'!$A$5&lt;'Registration Data'!$P110,'RIDE DATA'!$B$5&gt;'Registration Data'!$P110)</f>
        <v>1</v>
      </c>
      <c r="R110" s="27">
        <f t="shared" si="8"/>
        <v>9.7799999999999994</v>
      </c>
      <c r="S110" s="25">
        <f>COUNTIF('Historical Registration Data'!D:D,'Registration Data'!C290)</f>
        <v>0</v>
      </c>
      <c r="T110" s="28">
        <f t="shared" si="9"/>
        <v>335.78</v>
      </c>
      <c r="U110" s="29">
        <f t="shared" si="10"/>
        <v>1.0444817718054</v>
      </c>
      <c r="V110" s="40">
        <f t="shared" si="11"/>
        <v>444.8177180540003</v>
      </c>
    </row>
    <row r="111" spans="1:22" x14ac:dyDescent="0.25">
      <c r="A111" s="59" t="s">
        <v>28</v>
      </c>
      <c r="B111" s="54" t="s">
        <v>66</v>
      </c>
      <c r="C111" s="54" t="s">
        <v>67</v>
      </c>
      <c r="D111" s="53">
        <v>302</v>
      </c>
      <c r="E111" s="11"/>
      <c r="F111" s="23">
        <f t="shared" si="6"/>
        <v>283.88</v>
      </c>
      <c r="G111" s="24">
        <f t="shared" si="7"/>
        <v>283.88</v>
      </c>
      <c r="H111" s="39"/>
      <c r="I111" s="39"/>
      <c r="J111" s="39"/>
      <c r="K111" s="39"/>
      <c r="L111" s="39"/>
      <c r="O111" s="26">
        <f>IFERROR(VLOOKUP(C:C,'Results Data'!A:F,6,FALSE), "Not Found")</f>
        <v>250</v>
      </c>
      <c r="P111" s="27">
        <f>IFERROR(VLOOKUP(C:C,'Results Data'!A:M,13,FALSE), "Not Found")</f>
        <v>88</v>
      </c>
      <c r="Q111" s="27" t="b">
        <f>AND('RIDE DATA'!$A$5&lt;'Registration Data'!$P111,'RIDE DATA'!$B$5&gt;'Registration Data'!$P111)</f>
        <v>1</v>
      </c>
      <c r="R111" s="27">
        <f t="shared" si="8"/>
        <v>7.5</v>
      </c>
      <c r="S111" s="25">
        <f>COUNTIF('Historical Registration Data'!D:D,'Registration Data'!C19)</f>
        <v>2</v>
      </c>
      <c r="T111" s="28">
        <f t="shared" si="9"/>
        <v>257.5</v>
      </c>
      <c r="U111" s="29">
        <f t="shared" si="10"/>
        <v>0.90707341130054953</v>
      </c>
      <c r="V111" s="40">
        <f t="shared" si="11"/>
        <v>0</v>
      </c>
    </row>
    <row r="112" spans="1:22" x14ac:dyDescent="0.25">
      <c r="A112" s="57" t="s">
        <v>25</v>
      </c>
      <c r="B112" s="65" t="s">
        <v>590</v>
      </c>
      <c r="C112" s="65" t="s">
        <v>591</v>
      </c>
      <c r="D112" s="52">
        <v>401</v>
      </c>
      <c r="E112" s="5"/>
      <c r="F112" s="23">
        <f t="shared" si="6"/>
        <v>376.94</v>
      </c>
      <c r="G112" s="24">
        <f t="shared" si="7"/>
        <v>376.94</v>
      </c>
      <c r="H112" s="39"/>
      <c r="I112" s="39"/>
      <c r="J112" s="39"/>
      <c r="K112" s="39"/>
      <c r="L112" s="39"/>
      <c r="O112" s="26">
        <f>IFERROR(VLOOKUP(C:C,'Results Data'!A:F,6,FALSE), "Not Found")</f>
        <v>362</v>
      </c>
      <c r="P112" s="27">
        <f>IFERROR(VLOOKUP(C:C,'Results Data'!A:M,13,FALSE), "Not Found")</f>
        <v>88</v>
      </c>
      <c r="Q112" s="27" t="b">
        <f>AND('RIDE DATA'!$A$5&lt;'Registration Data'!$P112,'RIDE DATA'!$B$5&gt;'Registration Data'!$P112)</f>
        <v>1</v>
      </c>
      <c r="R112" s="27">
        <f t="shared" si="8"/>
        <v>10.86</v>
      </c>
      <c r="S112" s="25">
        <f>COUNTIF('Historical Registration Data'!D:D,'Registration Data'!C298)</f>
        <v>0</v>
      </c>
      <c r="T112" s="28">
        <f t="shared" si="9"/>
        <v>372.86</v>
      </c>
      <c r="U112" s="29">
        <f t="shared" si="10"/>
        <v>0.98917599617976337</v>
      </c>
      <c r="V112" s="40">
        <f t="shared" si="11"/>
        <v>0</v>
      </c>
    </row>
    <row r="113" spans="1:22" x14ac:dyDescent="0.25">
      <c r="A113" s="58" t="s">
        <v>28</v>
      </c>
      <c r="B113" s="65" t="s">
        <v>571</v>
      </c>
      <c r="C113" s="65" t="s">
        <v>572</v>
      </c>
      <c r="D113" s="52">
        <v>350</v>
      </c>
      <c r="E113" s="11" t="s">
        <v>638</v>
      </c>
      <c r="F113" s="23">
        <f t="shared" si="6"/>
        <v>329</v>
      </c>
      <c r="G113" s="24">
        <f t="shared" si="7"/>
        <v>329</v>
      </c>
      <c r="H113" s="39"/>
      <c r="I113" s="39"/>
      <c r="J113" s="39"/>
      <c r="K113" s="39"/>
      <c r="L113" s="39"/>
      <c r="O113" s="26">
        <f>IFERROR(VLOOKUP(C:C,'Results Data'!A:F,6,FALSE), "Not Found")</f>
        <v>412</v>
      </c>
      <c r="P113" s="27">
        <f>IFERROR(VLOOKUP(C:C,'Results Data'!A:M,13,FALSE), "Not Found")</f>
        <v>88</v>
      </c>
      <c r="Q113" s="27" t="b">
        <f>AND('RIDE DATA'!$A$5&lt;'Registration Data'!$P113,'RIDE DATA'!$B$5&gt;'Registration Data'!$P113)</f>
        <v>1</v>
      </c>
      <c r="R113" s="27">
        <f t="shared" si="8"/>
        <v>12.36</v>
      </c>
      <c r="S113" s="25">
        <f>COUNTIF('Historical Registration Data'!D:D,'Registration Data'!C288)</f>
        <v>1</v>
      </c>
      <c r="T113" s="28">
        <f t="shared" si="9"/>
        <v>424.36</v>
      </c>
      <c r="U113" s="29">
        <f t="shared" si="10"/>
        <v>1.2898480243161095</v>
      </c>
      <c r="V113" s="88">
        <v>1200</v>
      </c>
    </row>
    <row r="114" spans="1:22" x14ac:dyDescent="0.25">
      <c r="A114" s="57" t="s">
        <v>25</v>
      </c>
      <c r="B114" s="65" t="s">
        <v>385</v>
      </c>
      <c r="C114" s="65" t="s">
        <v>386</v>
      </c>
      <c r="D114" s="52">
        <v>390</v>
      </c>
      <c r="E114" s="5"/>
      <c r="F114" s="23">
        <f t="shared" si="6"/>
        <v>366.59999999999997</v>
      </c>
      <c r="G114" s="24">
        <f t="shared" si="7"/>
        <v>366.59999999999997</v>
      </c>
      <c r="H114" s="39" t="s">
        <v>602</v>
      </c>
      <c r="I114" s="39" t="s">
        <v>611</v>
      </c>
      <c r="J114" s="39" t="s">
        <v>618</v>
      </c>
      <c r="K114" s="39"/>
      <c r="L114" s="39"/>
      <c r="O114" s="26">
        <f>IFERROR(VLOOKUP(C:C,'Results Data'!A:F,6,FALSE), "Not Found")</f>
        <v>406</v>
      </c>
      <c r="P114" s="27">
        <f>IFERROR(VLOOKUP(C:C,'Results Data'!A:M,13,FALSE), "Not Found")</f>
        <v>88</v>
      </c>
      <c r="Q114" s="27" t="b">
        <f>AND('RIDE DATA'!$A$5&lt;'Registration Data'!$P114,'RIDE DATA'!$B$5&gt;'Registration Data'!$P114)</f>
        <v>1</v>
      </c>
      <c r="R114" s="27">
        <f t="shared" si="8"/>
        <v>12.18</v>
      </c>
      <c r="S114" s="25">
        <f>COUNTIF('Historical Registration Data'!D:D,'Registration Data'!C180)</f>
        <v>2</v>
      </c>
      <c r="T114" s="28">
        <f t="shared" si="9"/>
        <v>418.18</v>
      </c>
      <c r="U114" s="29">
        <f t="shared" si="10"/>
        <v>1.1406983087834153</v>
      </c>
      <c r="V114" s="88">
        <v>1200</v>
      </c>
    </row>
    <row r="115" spans="1:22" x14ac:dyDescent="0.25">
      <c r="A115" s="59" t="s">
        <v>28</v>
      </c>
      <c r="B115" s="54" t="s">
        <v>46</v>
      </c>
      <c r="C115" s="54" t="s">
        <v>47</v>
      </c>
      <c r="D115" s="53">
        <v>364</v>
      </c>
      <c r="E115" s="11"/>
      <c r="F115" s="23">
        <f t="shared" si="6"/>
        <v>342.15999999999997</v>
      </c>
      <c r="G115" s="24">
        <f t="shared" si="7"/>
        <v>342.15999999999997</v>
      </c>
      <c r="H115" s="39"/>
      <c r="I115" s="39"/>
      <c r="J115" s="39"/>
      <c r="K115" s="39"/>
      <c r="L115" s="39"/>
      <c r="O115" s="26">
        <f>IFERROR(VLOOKUP(C:C,'Results Data'!A:F,6,FALSE), "Not Found")</f>
        <v>362</v>
      </c>
      <c r="P115" s="27">
        <f>IFERROR(VLOOKUP(C:C,'Results Data'!A:M,13,FALSE), "Not Found")</f>
        <v>84</v>
      </c>
      <c r="Q115" s="27" t="b">
        <f>AND('RIDE DATA'!$A$5&lt;'Registration Data'!$P115,'RIDE DATA'!$B$5&gt;'Registration Data'!$P115)</f>
        <v>1</v>
      </c>
      <c r="R115" s="27">
        <f t="shared" si="8"/>
        <v>10.86</v>
      </c>
      <c r="S115" s="25">
        <f>COUNTIF('Historical Registration Data'!D:D,'Registration Data'!C9)</f>
        <v>2</v>
      </c>
      <c r="T115" s="28">
        <f t="shared" si="9"/>
        <v>372.86</v>
      </c>
      <c r="U115" s="29">
        <f t="shared" si="10"/>
        <v>1.0897241056815525</v>
      </c>
      <c r="V115" s="40">
        <f t="shared" si="11"/>
        <v>897.24105681552533</v>
      </c>
    </row>
    <row r="116" spans="1:22" x14ac:dyDescent="0.25">
      <c r="A116" s="62" t="s">
        <v>26</v>
      </c>
      <c r="B116" s="54" t="s">
        <v>42</v>
      </c>
      <c r="C116" s="54" t="s">
        <v>43</v>
      </c>
      <c r="D116" s="53">
        <v>624</v>
      </c>
      <c r="E116" s="11"/>
      <c r="F116" s="23">
        <f t="shared" si="6"/>
        <v>586.55999999999995</v>
      </c>
      <c r="G116" s="24">
        <f t="shared" si="7"/>
        <v>586.55999999999995</v>
      </c>
      <c r="H116" s="39" t="s">
        <v>602</v>
      </c>
      <c r="I116" s="39" t="s">
        <v>608</v>
      </c>
      <c r="J116" s="39"/>
      <c r="K116" s="39" t="s">
        <v>609</v>
      </c>
      <c r="L116" s="39"/>
      <c r="O116" s="26">
        <f>IFERROR(VLOOKUP(C:C,'Results Data'!A:F,6,FALSE), "Not Found")</f>
        <v>641</v>
      </c>
      <c r="P116" s="27">
        <f>IFERROR(VLOOKUP(C:C,'Results Data'!A:M,13,FALSE), "Not Found")</f>
        <v>87</v>
      </c>
      <c r="Q116" s="27" t="b">
        <f>AND('RIDE DATA'!$A$5&lt;'Registration Data'!$P116,'RIDE DATA'!$B$5&gt;'Registration Data'!$P116)</f>
        <v>1</v>
      </c>
      <c r="R116" s="27">
        <f t="shared" si="8"/>
        <v>19.23</v>
      </c>
      <c r="S116" s="25">
        <f>COUNTIF('Historical Registration Data'!D:D,'Registration Data'!C7)</f>
        <v>2</v>
      </c>
      <c r="T116" s="28">
        <f t="shared" si="9"/>
        <v>660.23</v>
      </c>
      <c r="U116" s="29">
        <f t="shared" si="10"/>
        <v>1.1255966993998909</v>
      </c>
      <c r="V116" s="88">
        <v>1200</v>
      </c>
    </row>
    <row r="117" spans="1:22" x14ac:dyDescent="0.25">
      <c r="A117" s="61" t="s">
        <v>29</v>
      </c>
      <c r="B117" s="54" t="s">
        <v>86</v>
      </c>
      <c r="C117" s="54" t="s">
        <v>87</v>
      </c>
      <c r="D117" s="53">
        <v>455</v>
      </c>
      <c r="E117" s="11"/>
      <c r="F117" s="23">
        <f t="shared" si="6"/>
        <v>427.7</v>
      </c>
      <c r="G117" s="24">
        <f t="shared" si="7"/>
        <v>427.7</v>
      </c>
      <c r="H117" s="39" t="s">
        <v>602</v>
      </c>
      <c r="I117" s="39" t="s">
        <v>611</v>
      </c>
      <c r="J117" s="39" t="s">
        <v>612</v>
      </c>
      <c r="K117" s="39"/>
      <c r="L117" s="39"/>
      <c r="O117" s="26">
        <f>IFERROR(VLOOKUP(C:C,'Results Data'!A:F,6,FALSE), "Not Found")</f>
        <v>461</v>
      </c>
      <c r="P117" s="27">
        <f>IFERROR(VLOOKUP(C:C,'Results Data'!A:M,13,FALSE), "Not Found")</f>
        <v>86</v>
      </c>
      <c r="Q117" s="27" t="b">
        <f>AND('RIDE DATA'!$A$5&lt;'Registration Data'!$P117,'RIDE DATA'!$B$5&gt;'Registration Data'!$P117)</f>
        <v>1</v>
      </c>
      <c r="R117" s="27">
        <f t="shared" si="8"/>
        <v>13.83</v>
      </c>
      <c r="S117" s="25">
        <f>COUNTIF('Historical Registration Data'!D:D,'Registration Data'!C29)</f>
        <v>1</v>
      </c>
      <c r="T117" s="28">
        <f t="shared" si="9"/>
        <v>474.83</v>
      </c>
      <c r="U117" s="29">
        <f t="shared" si="10"/>
        <v>1.1101940612578911</v>
      </c>
      <c r="V117" s="40">
        <f t="shared" si="11"/>
        <v>1101.940612578911</v>
      </c>
    </row>
    <row r="118" spans="1:22" x14ac:dyDescent="0.25">
      <c r="A118" s="60" t="s">
        <v>2070</v>
      </c>
      <c r="B118" s="73" t="s">
        <v>586</v>
      </c>
      <c r="C118" s="73" t="s">
        <v>587</v>
      </c>
      <c r="D118" s="73">
        <v>317</v>
      </c>
      <c r="E118" s="74"/>
      <c r="F118" s="68">
        <f t="shared" si="6"/>
        <v>297.97999999999996</v>
      </c>
      <c r="G118" s="69">
        <f t="shared" si="7"/>
        <v>297.97999999999996</v>
      </c>
      <c r="H118" s="70" t="s">
        <v>610</v>
      </c>
      <c r="I118" s="70" t="s">
        <v>603</v>
      </c>
      <c r="J118" s="70"/>
      <c r="K118" s="70"/>
      <c r="L118" s="70" t="s">
        <v>625</v>
      </c>
      <c r="M118" s="67"/>
      <c r="N118" s="67"/>
      <c r="O118" s="71">
        <f>IFERROR(VLOOKUP(C:C,'Results Data'!A:F,6,FALSE), "Not Found")</f>
        <v>0</v>
      </c>
      <c r="P118" s="72">
        <f>IFERROR(VLOOKUP(C:C,'Results Data'!A:M,13,FALSE), "Not Found")</f>
        <v>0</v>
      </c>
      <c r="Q118" s="27" t="b">
        <f>AND('RIDE DATA'!$A$5&lt;'Registration Data'!$P118,'RIDE DATA'!$B$5&gt;'Registration Data'!$P118)</f>
        <v>0</v>
      </c>
      <c r="R118" s="27">
        <f t="shared" si="8"/>
        <v>0</v>
      </c>
      <c r="S118" s="25">
        <f>COUNTIF('Historical Registration Data'!D:D,'Registration Data'!C296)</f>
        <v>0</v>
      </c>
      <c r="T118" s="28">
        <f t="shared" si="9"/>
        <v>0</v>
      </c>
      <c r="U118" s="29">
        <f t="shared" si="10"/>
        <v>0</v>
      </c>
      <c r="V118" s="40">
        <f t="shared" si="11"/>
        <v>0</v>
      </c>
    </row>
    <row r="119" spans="1:22" x14ac:dyDescent="0.25">
      <c r="A119" s="61" t="s">
        <v>29</v>
      </c>
      <c r="B119" s="54" t="s">
        <v>158</v>
      </c>
      <c r="C119" s="54" t="s">
        <v>159</v>
      </c>
      <c r="D119" s="53">
        <v>387</v>
      </c>
      <c r="E119" s="11"/>
      <c r="F119" s="23">
        <f t="shared" si="6"/>
        <v>363.78</v>
      </c>
      <c r="G119" s="24">
        <f t="shared" si="7"/>
        <v>363.78</v>
      </c>
      <c r="H119" s="39"/>
      <c r="I119" s="39"/>
      <c r="J119" s="39"/>
      <c r="K119" s="39"/>
      <c r="L119" s="39"/>
      <c r="O119" s="26">
        <f>IFERROR(VLOOKUP(C:C,'Results Data'!A:F,6,FALSE), "Not Found")</f>
        <v>408</v>
      </c>
      <c r="P119" s="27">
        <f>IFERROR(VLOOKUP(C:C,'Results Data'!A:M,13,FALSE), "Not Found")</f>
        <v>88</v>
      </c>
      <c r="Q119" s="27" t="b">
        <f>AND('RIDE DATA'!$A$5&lt;'Registration Data'!$P119,'RIDE DATA'!$B$5&gt;'Registration Data'!$P119)</f>
        <v>1</v>
      </c>
      <c r="R119" s="27">
        <f t="shared" si="8"/>
        <v>12.24</v>
      </c>
      <c r="S119" s="25">
        <f>COUNTIF('Historical Registration Data'!D:D,'Registration Data'!C65)</f>
        <v>1</v>
      </c>
      <c r="T119" s="28">
        <f t="shared" si="9"/>
        <v>420.24</v>
      </c>
      <c r="U119" s="29">
        <f t="shared" si="10"/>
        <v>1.1552036945406565</v>
      </c>
      <c r="V119" s="88">
        <v>1200</v>
      </c>
    </row>
    <row r="120" spans="1:22" x14ac:dyDescent="0.25">
      <c r="A120" s="59" t="s">
        <v>28</v>
      </c>
      <c r="B120" s="54" t="s">
        <v>194</v>
      </c>
      <c r="C120" s="54" t="s">
        <v>195</v>
      </c>
      <c r="D120" s="53">
        <v>258</v>
      </c>
      <c r="E120" s="11"/>
      <c r="F120" s="23">
        <f t="shared" si="6"/>
        <v>242.51999999999998</v>
      </c>
      <c r="G120" s="24">
        <f t="shared" si="7"/>
        <v>242.51999999999998</v>
      </c>
      <c r="H120" s="39"/>
      <c r="I120" s="39"/>
      <c r="J120" s="39"/>
      <c r="K120" s="39"/>
      <c r="L120" s="39"/>
      <c r="O120" s="26">
        <f>IFERROR(VLOOKUP(C:C,'Results Data'!A:F,6,FALSE), "Not Found")</f>
        <v>276</v>
      </c>
      <c r="P120" s="27">
        <f>IFERROR(VLOOKUP(C:C,'Results Data'!A:M,13,FALSE), "Not Found")</f>
        <v>87</v>
      </c>
      <c r="Q120" s="27" t="b">
        <f>AND('RIDE DATA'!$A$5&lt;'Registration Data'!$P120,'RIDE DATA'!$B$5&gt;'Registration Data'!$P120)</f>
        <v>1</v>
      </c>
      <c r="R120" s="27">
        <f t="shared" si="8"/>
        <v>8.2799999999999994</v>
      </c>
      <c r="S120" s="25">
        <f>COUNTIF('Historical Registration Data'!D:D,'Registration Data'!C83)</f>
        <v>2</v>
      </c>
      <c r="T120" s="28">
        <f t="shared" si="9"/>
        <v>284.27999999999997</v>
      </c>
      <c r="U120" s="29">
        <f t="shared" si="10"/>
        <v>1.1721919841662543</v>
      </c>
      <c r="V120" s="88">
        <v>1200</v>
      </c>
    </row>
    <row r="121" spans="1:22" x14ac:dyDescent="0.25">
      <c r="A121" s="62" t="s">
        <v>26</v>
      </c>
      <c r="B121" s="54" t="s">
        <v>58</v>
      </c>
      <c r="C121" s="54" t="s">
        <v>59</v>
      </c>
      <c r="D121" s="53">
        <v>353</v>
      </c>
      <c r="E121" s="11"/>
      <c r="F121" s="23">
        <f t="shared" si="6"/>
        <v>331.82</v>
      </c>
      <c r="G121" s="24">
        <f t="shared" si="7"/>
        <v>331.82</v>
      </c>
      <c r="H121" s="39" t="s">
        <v>602</v>
      </c>
      <c r="I121" s="39" t="s">
        <v>611</v>
      </c>
      <c r="J121" s="39" t="s">
        <v>614</v>
      </c>
      <c r="K121" s="39"/>
      <c r="L121" s="39"/>
      <c r="O121" s="26">
        <f>IFERROR(VLOOKUP(C:C,'Results Data'!A:F,6,FALSE), "Not Found")</f>
        <v>331</v>
      </c>
      <c r="P121" s="27">
        <f>IFERROR(VLOOKUP(C:C,'Results Data'!A:M,13,FALSE), "Not Found")</f>
        <v>88</v>
      </c>
      <c r="Q121" s="27" t="b">
        <f>AND('RIDE DATA'!$A$5&lt;'Registration Data'!$P121,'RIDE DATA'!$B$5&gt;'Registration Data'!$P121)</f>
        <v>1</v>
      </c>
      <c r="R121" s="27">
        <f t="shared" si="8"/>
        <v>9.93</v>
      </c>
      <c r="S121" s="25">
        <f>COUNTIF('Historical Registration Data'!D:D,'Registration Data'!C15)</f>
        <v>2</v>
      </c>
      <c r="T121" s="28">
        <f t="shared" si="9"/>
        <v>340.93</v>
      </c>
      <c r="U121" s="29">
        <f t="shared" si="10"/>
        <v>1.0274546440841421</v>
      </c>
      <c r="V121" s="40">
        <f t="shared" si="11"/>
        <v>274.54644084142109</v>
      </c>
    </row>
    <row r="122" spans="1:22" x14ac:dyDescent="0.25">
      <c r="A122" s="63" t="s">
        <v>26</v>
      </c>
      <c r="B122" s="65" t="s">
        <v>569</v>
      </c>
      <c r="C122" s="65" t="s">
        <v>570</v>
      </c>
      <c r="D122" s="52">
        <v>650</v>
      </c>
      <c r="E122" s="5"/>
      <c r="F122" s="23">
        <f t="shared" si="6"/>
        <v>611</v>
      </c>
      <c r="G122" s="24">
        <f t="shared" si="7"/>
        <v>611</v>
      </c>
      <c r="H122" s="39"/>
      <c r="I122" s="39"/>
      <c r="J122" s="39"/>
      <c r="K122" s="39"/>
      <c r="L122" s="39"/>
      <c r="O122" s="26">
        <f>IFERROR(VLOOKUP(C:C,'Results Data'!A:F,6,FALSE), "Not Found")</f>
        <v>601</v>
      </c>
      <c r="P122" s="27">
        <f>IFERROR(VLOOKUP(C:C,'Results Data'!A:M,13,FALSE), "Not Found")</f>
        <v>95</v>
      </c>
      <c r="Q122" s="27" t="b">
        <f>AND('RIDE DATA'!$A$5&lt;'Registration Data'!$P122,'RIDE DATA'!$B$5&gt;'Registration Data'!$P122)</f>
        <v>0</v>
      </c>
      <c r="R122" s="27">
        <f t="shared" si="8"/>
        <v>0</v>
      </c>
      <c r="S122" s="25">
        <f>COUNTIF('Historical Registration Data'!D:D,'Registration Data'!C287)</f>
        <v>2</v>
      </c>
      <c r="T122" s="28">
        <f t="shared" si="9"/>
        <v>601</v>
      </c>
      <c r="U122" s="29">
        <f t="shared" si="10"/>
        <v>0.98363338788870702</v>
      </c>
      <c r="V122" s="40">
        <f t="shared" si="11"/>
        <v>0</v>
      </c>
    </row>
    <row r="123" spans="1:22" x14ac:dyDescent="0.25">
      <c r="A123" s="63" t="s">
        <v>26</v>
      </c>
      <c r="B123" s="65" t="s">
        <v>367</v>
      </c>
      <c r="C123" s="65" t="s">
        <v>368</v>
      </c>
      <c r="D123" s="52">
        <v>189</v>
      </c>
      <c r="E123" s="5"/>
      <c r="F123" s="23">
        <f t="shared" si="6"/>
        <v>177.66</v>
      </c>
      <c r="G123" s="24">
        <f t="shared" si="7"/>
        <v>177.66</v>
      </c>
      <c r="H123" s="39" t="s">
        <v>602</v>
      </c>
      <c r="I123" s="39"/>
      <c r="J123" s="39"/>
      <c r="K123" s="39"/>
      <c r="L123" s="39"/>
      <c r="O123" s="26">
        <f>IFERROR(VLOOKUP(C:C,'Results Data'!A:F,6,FALSE), "Not Found")</f>
        <v>191</v>
      </c>
      <c r="P123" s="27">
        <f>IFERROR(VLOOKUP(C:C,'Results Data'!A:M,13,FALSE), "Not Found")</f>
        <v>78</v>
      </c>
      <c r="Q123" s="27" t="b">
        <f>AND('RIDE DATA'!$A$5&lt;'Registration Data'!$P123,'RIDE DATA'!$B$5&gt;'Registration Data'!$P123)</f>
        <v>0</v>
      </c>
      <c r="R123" s="27">
        <f t="shared" si="8"/>
        <v>0</v>
      </c>
      <c r="S123" s="25">
        <f>COUNTIF('Historical Registration Data'!D:D,'Registration Data'!C171)</f>
        <v>2</v>
      </c>
      <c r="T123" s="28">
        <f t="shared" si="9"/>
        <v>191</v>
      </c>
      <c r="U123" s="29">
        <f t="shared" si="10"/>
        <v>1.0750872453000113</v>
      </c>
      <c r="V123" s="40">
        <f t="shared" si="11"/>
        <v>750.87245300011318</v>
      </c>
    </row>
    <row r="124" spans="1:22" x14ac:dyDescent="0.25">
      <c r="A124" s="56" t="s">
        <v>25</v>
      </c>
      <c r="B124" s="54" t="s">
        <v>249</v>
      </c>
      <c r="C124" s="54" t="s">
        <v>250</v>
      </c>
      <c r="D124" s="53">
        <v>187</v>
      </c>
      <c r="E124" s="11" t="s">
        <v>638</v>
      </c>
      <c r="F124" s="23">
        <f t="shared" si="6"/>
        <v>175.78</v>
      </c>
      <c r="G124" s="24">
        <f t="shared" si="7"/>
        <v>175.78</v>
      </c>
      <c r="H124" s="39"/>
      <c r="I124" s="39"/>
      <c r="J124" s="39"/>
      <c r="K124" s="39"/>
      <c r="L124" s="39"/>
      <c r="O124" s="26">
        <f>IFERROR(VLOOKUP(C:C,'Results Data'!A:F,6,FALSE), "Not Found")</f>
        <v>199</v>
      </c>
      <c r="P124" s="27">
        <f>IFERROR(VLOOKUP(C:C,'Results Data'!A:M,13,FALSE), "Not Found")</f>
        <v>87</v>
      </c>
      <c r="Q124" s="27" t="b">
        <f>AND('RIDE DATA'!$A$5&lt;'Registration Data'!$P124,'RIDE DATA'!$B$5&gt;'Registration Data'!$P124)</f>
        <v>1</v>
      </c>
      <c r="R124" s="27">
        <f t="shared" si="8"/>
        <v>5.97</v>
      </c>
      <c r="S124" s="25">
        <f>COUNTIF('Historical Registration Data'!D:D,'Registration Data'!C111)</f>
        <v>2</v>
      </c>
      <c r="T124" s="28">
        <f t="shared" si="9"/>
        <v>204.97</v>
      </c>
      <c r="U124" s="29">
        <f t="shared" si="10"/>
        <v>1.1660598475366937</v>
      </c>
      <c r="V124" s="88">
        <v>1200</v>
      </c>
    </row>
    <row r="125" spans="1:22" x14ac:dyDescent="0.25">
      <c r="A125" s="56" t="s">
        <v>2069</v>
      </c>
      <c r="B125" s="66" t="s">
        <v>48</v>
      </c>
      <c r="C125" s="66" t="s">
        <v>49</v>
      </c>
      <c r="D125" s="66">
        <v>556</v>
      </c>
      <c r="E125" s="67"/>
      <c r="F125" s="68">
        <f t="shared" si="6"/>
        <v>522.64</v>
      </c>
      <c r="G125" s="69">
        <f t="shared" si="7"/>
        <v>522.64</v>
      </c>
      <c r="H125" s="70" t="s">
        <v>610</v>
      </c>
      <c r="I125" s="70" t="s">
        <v>605</v>
      </c>
      <c r="J125" s="70"/>
      <c r="K125" s="70"/>
      <c r="L125" s="70" t="s">
        <v>604</v>
      </c>
      <c r="M125" s="67"/>
      <c r="N125" s="67"/>
      <c r="O125" s="71">
        <f>IFERROR(VLOOKUP(C:C,'Results Data'!A:F,6,FALSE), "Not Found")</f>
        <v>0</v>
      </c>
      <c r="P125" s="72">
        <f>IFERROR(VLOOKUP(C:C,'Results Data'!A:M,13,FALSE), "Not Found")</f>
        <v>0</v>
      </c>
      <c r="Q125" s="27" t="b">
        <f>AND('RIDE DATA'!$A$5&lt;'Registration Data'!$P125,'RIDE DATA'!$B$5&gt;'Registration Data'!$P125)</f>
        <v>0</v>
      </c>
      <c r="R125" s="27">
        <f t="shared" si="8"/>
        <v>0</v>
      </c>
      <c r="S125" s="25">
        <f>COUNTIF('Historical Registration Data'!D:D,'Registration Data'!C10)</f>
        <v>2</v>
      </c>
      <c r="T125" s="28">
        <f t="shared" si="9"/>
        <v>0</v>
      </c>
      <c r="U125" s="29">
        <f t="shared" si="10"/>
        <v>0</v>
      </c>
      <c r="V125" s="40">
        <f t="shared" si="11"/>
        <v>0</v>
      </c>
    </row>
    <row r="126" spans="1:22" x14ac:dyDescent="0.25">
      <c r="A126" s="60" t="s">
        <v>29</v>
      </c>
      <c r="B126" s="65" t="s">
        <v>443</v>
      </c>
      <c r="C126" s="65" t="s">
        <v>444</v>
      </c>
      <c r="D126" s="52">
        <v>242</v>
      </c>
      <c r="E126" s="5"/>
      <c r="F126" s="23">
        <f t="shared" si="6"/>
        <v>227.48</v>
      </c>
      <c r="G126" s="24">
        <f t="shared" si="7"/>
        <v>227.48</v>
      </c>
      <c r="H126" s="39"/>
      <c r="I126" s="39"/>
      <c r="J126" s="39"/>
      <c r="K126" s="39"/>
      <c r="L126" s="39"/>
      <c r="O126" s="26">
        <f>IFERROR(VLOOKUP(C:C,'Results Data'!A:F,6,FALSE), "Not Found")</f>
        <v>255</v>
      </c>
      <c r="P126" s="27">
        <f>IFERROR(VLOOKUP(C:C,'Results Data'!A:M,13,FALSE), "Not Found")</f>
        <v>86</v>
      </c>
      <c r="Q126" s="27" t="b">
        <f>AND('RIDE DATA'!$A$5&lt;'Registration Data'!$P126,'RIDE DATA'!$B$5&gt;'Registration Data'!$P126)</f>
        <v>1</v>
      </c>
      <c r="R126" s="27">
        <f t="shared" si="8"/>
        <v>7.6499999999999995</v>
      </c>
      <c r="S126" s="25">
        <f>COUNTIF('Historical Registration Data'!D:D,'Registration Data'!C211)</f>
        <v>0</v>
      </c>
      <c r="T126" s="28">
        <f t="shared" si="9"/>
        <v>262.64999999999998</v>
      </c>
      <c r="U126" s="29">
        <f t="shared" si="10"/>
        <v>1.1546069984174432</v>
      </c>
      <c r="V126" s="88">
        <v>1200</v>
      </c>
    </row>
    <row r="127" spans="1:22" x14ac:dyDescent="0.25">
      <c r="A127" s="63" t="s">
        <v>2067</v>
      </c>
      <c r="B127" s="73" t="s">
        <v>373</v>
      </c>
      <c r="C127" s="73" t="s">
        <v>374</v>
      </c>
      <c r="D127" s="73">
        <v>379</v>
      </c>
      <c r="E127" s="74"/>
      <c r="F127" s="68">
        <f t="shared" si="6"/>
        <v>356.26</v>
      </c>
      <c r="G127" s="69">
        <f t="shared" si="7"/>
        <v>356.26</v>
      </c>
      <c r="H127" s="70" t="s">
        <v>613</v>
      </c>
      <c r="I127" s="70" t="s">
        <v>608</v>
      </c>
      <c r="J127" s="70"/>
      <c r="K127" s="70" t="s">
        <v>621</v>
      </c>
      <c r="L127" s="70"/>
      <c r="M127" s="67"/>
      <c r="N127" s="67"/>
      <c r="O127" s="71">
        <f>IFERROR(VLOOKUP(C:C,'Results Data'!A:F,6,FALSE), "Not Found")</f>
        <v>0</v>
      </c>
      <c r="P127" s="72">
        <f>IFERROR(VLOOKUP(C:C,'Results Data'!A:M,13,FALSE), "Not Found")</f>
        <v>0</v>
      </c>
      <c r="Q127" s="27" t="b">
        <f>AND('RIDE DATA'!$A$5&lt;'Registration Data'!$P127,'RIDE DATA'!$B$5&gt;'Registration Data'!$P127)</f>
        <v>0</v>
      </c>
      <c r="R127" s="27">
        <f t="shared" si="8"/>
        <v>0</v>
      </c>
      <c r="S127" s="25">
        <f>COUNTIF('Historical Registration Data'!D:D,'Registration Data'!C174)</f>
        <v>2</v>
      </c>
      <c r="T127" s="28">
        <f t="shared" si="9"/>
        <v>0</v>
      </c>
      <c r="U127" s="29">
        <f t="shared" si="10"/>
        <v>0</v>
      </c>
      <c r="V127" s="40">
        <f t="shared" si="11"/>
        <v>0</v>
      </c>
    </row>
    <row r="128" spans="1:22" x14ac:dyDescent="0.25">
      <c r="A128" s="59" t="s">
        <v>2068</v>
      </c>
      <c r="B128" s="66" t="s">
        <v>126</v>
      </c>
      <c r="C128" s="66" t="s">
        <v>127</v>
      </c>
      <c r="D128" s="66">
        <v>271</v>
      </c>
      <c r="E128" s="67"/>
      <c r="F128" s="68">
        <f t="shared" si="6"/>
        <v>254.73999999999998</v>
      </c>
      <c r="G128" s="69">
        <f t="shared" si="7"/>
        <v>254.73999999999998</v>
      </c>
      <c r="H128" s="70"/>
      <c r="I128" s="70"/>
      <c r="J128" s="70"/>
      <c r="K128" s="70"/>
      <c r="L128" s="70"/>
      <c r="M128" s="67"/>
      <c r="N128" s="67"/>
      <c r="O128" s="71">
        <f>IFERROR(VLOOKUP(C:C,'Results Data'!A:F,6,FALSE), "Not Found")</f>
        <v>0</v>
      </c>
      <c r="P128" s="72">
        <f>IFERROR(VLOOKUP(C:C,'Results Data'!A:M,13,FALSE), "Not Found")</f>
        <v>0</v>
      </c>
      <c r="Q128" s="27" t="b">
        <f>AND('RIDE DATA'!$A$5&lt;'Registration Data'!$P128,'RIDE DATA'!$B$5&gt;'Registration Data'!$P128)</f>
        <v>0</v>
      </c>
      <c r="R128" s="27">
        <f t="shared" si="8"/>
        <v>0</v>
      </c>
      <c r="S128" s="25">
        <f>COUNTIF('Historical Registration Data'!D:D,'Registration Data'!C49)</f>
        <v>2</v>
      </c>
      <c r="T128" s="28">
        <f t="shared" si="9"/>
        <v>0</v>
      </c>
      <c r="U128" s="29">
        <f t="shared" si="10"/>
        <v>0</v>
      </c>
      <c r="V128" s="40">
        <f t="shared" si="11"/>
        <v>0</v>
      </c>
    </row>
    <row r="129" spans="1:23" x14ac:dyDescent="0.25">
      <c r="A129" s="62" t="s">
        <v>26</v>
      </c>
      <c r="B129" s="54" t="s">
        <v>34</v>
      </c>
      <c r="C129" s="54" t="s">
        <v>35</v>
      </c>
      <c r="D129" s="53">
        <v>315</v>
      </c>
      <c r="E129" s="11"/>
      <c r="F129" s="23">
        <f t="shared" si="6"/>
        <v>296.09999999999997</v>
      </c>
      <c r="G129" s="24">
        <f t="shared" si="7"/>
        <v>296.09999999999997</v>
      </c>
      <c r="H129" s="39" t="s">
        <v>602</v>
      </c>
      <c r="I129" s="39" t="s">
        <v>603</v>
      </c>
      <c r="J129" s="39"/>
      <c r="K129" s="39"/>
      <c r="L129" s="39" t="s">
        <v>604</v>
      </c>
      <c r="O129" s="26">
        <f>IFERROR(VLOOKUP(C:C,'Results Data'!A:F,6,FALSE), "Not Found")</f>
        <v>320</v>
      </c>
      <c r="P129" s="27">
        <f>IFERROR(VLOOKUP(C:C,'Results Data'!A:M,13,FALSE), "Not Found")</f>
        <v>88</v>
      </c>
      <c r="Q129" s="27" t="b">
        <f>AND('RIDE DATA'!$A$5&lt;'Registration Data'!$P129,'RIDE DATA'!$B$5&gt;'Registration Data'!$P129)</f>
        <v>1</v>
      </c>
      <c r="R129" s="27">
        <f t="shared" si="8"/>
        <v>9.6</v>
      </c>
      <c r="S129" s="25">
        <f>COUNTIF('Historical Registration Data'!D:D,'Registration Data'!C3)</f>
        <v>2</v>
      </c>
      <c r="T129" s="28">
        <f t="shared" si="9"/>
        <v>329.6</v>
      </c>
      <c r="U129" s="29">
        <f t="shared" si="10"/>
        <v>1.1131374535629857</v>
      </c>
      <c r="V129" s="40">
        <f t="shared" si="11"/>
        <v>1131.3745356298566</v>
      </c>
    </row>
    <row r="130" spans="1:23" x14ac:dyDescent="0.25">
      <c r="A130" s="62" t="s">
        <v>26</v>
      </c>
      <c r="B130" s="54" t="s">
        <v>202</v>
      </c>
      <c r="C130" s="54" t="s">
        <v>203</v>
      </c>
      <c r="D130" s="53">
        <v>358</v>
      </c>
      <c r="E130" s="11" t="s">
        <v>638</v>
      </c>
      <c r="F130" s="23">
        <f t="shared" ref="F130:F193" si="12">D130*0.94</f>
        <v>336.52</v>
      </c>
      <c r="G130" s="24">
        <f t="shared" ref="G130:G193" si="13">IF(O130="Not Found",0,F130)</f>
        <v>336.52</v>
      </c>
      <c r="H130" s="39" t="s">
        <v>628</v>
      </c>
      <c r="I130" s="39"/>
      <c r="J130" s="39"/>
      <c r="K130" s="39"/>
      <c r="L130" s="39"/>
      <c r="O130" s="26">
        <f>IFERROR(VLOOKUP(C:C,'Results Data'!A:F,6,FALSE), "Not Found")</f>
        <v>336</v>
      </c>
      <c r="P130" s="27">
        <f>IFERROR(VLOOKUP(C:C,'Results Data'!A:M,13,FALSE), "Not Found")</f>
        <v>85</v>
      </c>
      <c r="Q130" s="27" t="b">
        <f>AND('RIDE DATA'!$A$5&lt;'Registration Data'!$P130,'RIDE DATA'!$B$5&gt;'Registration Data'!$P130)</f>
        <v>1</v>
      </c>
      <c r="R130" s="27">
        <f t="shared" ref="R130:R193" si="14">IF(Q130=TRUE,O130*0.03,0)</f>
        <v>10.08</v>
      </c>
      <c r="S130" s="25">
        <f>COUNTIF('Historical Registration Data'!D:D,'Registration Data'!C87)</f>
        <v>1</v>
      </c>
      <c r="T130" s="28">
        <f t="shared" ref="T130:T193" si="15">R130+O130</f>
        <v>346.08</v>
      </c>
      <c r="U130" s="29">
        <f t="shared" ref="U130:U193" si="16">T130/F130</f>
        <v>1.0284084155473672</v>
      </c>
      <c r="V130" s="40">
        <f t="shared" ref="V130:V193" si="17">IF(U130&gt;100%,((U130-1)*10000),0)</f>
        <v>284.08415547367173</v>
      </c>
    </row>
    <row r="131" spans="1:23" x14ac:dyDescent="0.25">
      <c r="A131" s="58" t="s">
        <v>28</v>
      </c>
      <c r="B131" s="65" t="s">
        <v>417</v>
      </c>
      <c r="C131" s="65" t="s">
        <v>418</v>
      </c>
      <c r="D131" s="52">
        <v>347</v>
      </c>
      <c r="E131" s="5"/>
      <c r="F131" s="23">
        <f t="shared" si="12"/>
        <v>326.18</v>
      </c>
      <c r="G131" s="24">
        <f t="shared" si="13"/>
        <v>326.18</v>
      </c>
      <c r="H131" s="39"/>
      <c r="I131" s="39"/>
      <c r="J131" s="39"/>
      <c r="K131" s="39"/>
      <c r="L131" s="39"/>
      <c r="O131" s="26">
        <f>IFERROR(VLOOKUP(C:C,'Results Data'!A:F,6,FALSE), "Not Found")</f>
        <v>436</v>
      </c>
      <c r="P131" s="27">
        <f>IFERROR(VLOOKUP(C:C,'Results Data'!A:M,13,FALSE), "Not Found")</f>
        <v>75</v>
      </c>
      <c r="Q131" s="27" t="b">
        <f>AND('RIDE DATA'!$A$5&lt;'Registration Data'!$P131,'RIDE DATA'!$B$5&gt;'Registration Data'!$P131)</f>
        <v>0</v>
      </c>
      <c r="R131" s="27">
        <f t="shared" si="14"/>
        <v>0</v>
      </c>
      <c r="S131" s="25">
        <f>COUNTIF('Historical Registration Data'!D:D,'Registration Data'!C197)</f>
        <v>2</v>
      </c>
      <c r="T131" s="28">
        <f t="shared" si="15"/>
        <v>436</v>
      </c>
      <c r="U131" s="29">
        <f t="shared" si="16"/>
        <v>1.3366852658041573</v>
      </c>
      <c r="V131" s="88">
        <v>1200</v>
      </c>
    </row>
    <row r="132" spans="1:23" x14ac:dyDescent="0.25">
      <c r="A132" s="58" t="s">
        <v>28</v>
      </c>
      <c r="B132" s="65" t="s">
        <v>387</v>
      </c>
      <c r="C132" s="65" t="s">
        <v>388</v>
      </c>
      <c r="D132" s="52">
        <v>508</v>
      </c>
      <c r="E132" s="5"/>
      <c r="F132" s="23">
        <f t="shared" si="12"/>
        <v>477.52</v>
      </c>
      <c r="G132" s="24">
        <f t="shared" si="13"/>
        <v>477.52</v>
      </c>
      <c r="H132" s="39" t="s">
        <v>602</v>
      </c>
      <c r="I132" s="39" t="s">
        <v>605</v>
      </c>
      <c r="J132" s="39"/>
      <c r="K132" s="39"/>
      <c r="L132" s="39" t="s">
        <v>604</v>
      </c>
      <c r="O132" s="26">
        <f>IFERROR(VLOOKUP(C:C,'Results Data'!A:F,6,FALSE), "Not Found")</f>
        <v>520</v>
      </c>
      <c r="P132" s="27">
        <f>IFERROR(VLOOKUP(C:C,'Results Data'!A:M,13,FALSE), "Not Found")</f>
        <v>87</v>
      </c>
      <c r="Q132" s="27" t="b">
        <f>AND('RIDE DATA'!$A$5&lt;'Registration Data'!$P132,'RIDE DATA'!$B$5&gt;'Registration Data'!$P132)</f>
        <v>1</v>
      </c>
      <c r="R132" s="27">
        <f t="shared" si="14"/>
        <v>15.6</v>
      </c>
      <c r="S132" s="25">
        <f>COUNTIF('Historical Registration Data'!D:D,'Registration Data'!C181)</f>
        <v>2</v>
      </c>
      <c r="T132" s="28">
        <f t="shared" si="15"/>
        <v>535.6</v>
      </c>
      <c r="U132" s="29">
        <f t="shared" si="16"/>
        <v>1.1216284134695931</v>
      </c>
      <c r="V132" s="88">
        <v>1200</v>
      </c>
    </row>
    <row r="133" spans="1:23" x14ac:dyDescent="0.25">
      <c r="A133" s="59" t="s">
        <v>28</v>
      </c>
      <c r="B133" s="54" t="s">
        <v>287</v>
      </c>
      <c r="C133" s="54" t="s">
        <v>288</v>
      </c>
      <c r="D133" s="53">
        <v>437</v>
      </c>
      <c r="E133" s="11"/>
      <c r="F133" s="23">
        <f t="shared" si="12"/>
        <v>410.78</v>
      </c>
      <c r="G133" s="24">
        <f t="shared" si="13"/>
        <v>410.78</v>
      </c>
      <c r="H133" s="39" t="s">
        <v>602</v>
      </c>
      <c r="I133" s="39" t="s">
        <v>611</v>
      </c>
      <c r="J133" s="39" t="s">
        <v>619</v>
      </c>
      <c r="K133" s="39"/>
      <c r="L133" s="39"/>
      <c r="O133" s="26">
        <f>IFERROR(VLOOKUP(C:C,'Results Data'!A:F,6,FALSE), "Not Found")</f>
        <v>405</v>
      </c>
      <c r="P133" s="27">
        <f>IFERROR(VLOOKUP(C:C,'Results Data'!A:M,13,FALSE), "Not Found")</f>
        <v>88</v>
      </c>
      <c r="Q133" s="27" t="b">
        <f>AND('RIDE DATA'!$A$5&lt;'Registration Data'!$P133,'RIDE DATA'!$B$5&gt;'Registration Data'!$P133)</f>
        <v>1</v>
      </c>
      <c r="R133" s="27">
        <f t="shared" si="14"/>
        <v>12.15</v>
      </c>
      <c r="S133" s="25">
        <f>COUNTIF('Historical Registration Data'!D:D,'Registration Data'!C131)</f>
        <v>2</v>
      </c>
      <c r="T133" s="28">
        <f t="shared" si="15"/>
        <v>417.15</v>
      </c>
      <c r="U133" s="29">
        <f t="shared" si="16"/>
        <v>1.015507084083938</v>
      </c>
      <c r="V133" s="40">
        <f t="shared" si="17"/>
        <v>155.07084083937971</v>
      </c>
    </row>
    <row r="134" spans="1:23" x14ac:dyDescent="0.25">
      <c r="A134" s="63" t="s">
        <v>26</v>
      </c>
      <c r="B134" s="65" t="s">
        <v>475</v>
      </c>
      <c r="C134" s="65" t="s">
        <v>476</v>
      </c>
      <c r="D134" s="52">
        <v>326</v>
      </c>
      <c r="E134" s="5"/>
      <c r="F134" s="23">
        <f t="shared" si="12"/>
        <v>306.44</v>
      </c>
      <c r="G134" s="24">
        <f t="shared" si="13"/>
        <v>306.44</v>
      </c>
      <c r="H134" s="39" t="s">
        <v>613</v>
      </c>
      <c r="I134" s="39" t="s">
        <v>605</v>
      </c>
      <c r="J134" s="39"/>
      <c r="K134" s="39"/>
      <c r="L134" s="39"/>
      <c r="O134" s="26">
        <f>IFERROR(VLOOKUP(C:C,'Results Data'!A:F,6,FALSE), "Not Found")</f>
        <v>316</v>
      </c>
      <c r="P134" s="27">
        <f>IFERROR(VLOOKUP(C:C,'Results Data'!A:M,13,FALSE), "Not Found")</f>
        <v>84</v>
      </c>
      <c r="Q134" s="27" t="b">
        <f>AND('RIDE DATA'!$A$5&lt;'Registration Data'!$P134,'RIDE DATA'!$B$5&gt;'Registration Data'!$P134)</f>
        <v>1</v>
      </c>
      <c r="R134" s="27">
        <f t="shared" si="14"/>
        <v>9.48</v>
      </c>
      <c r="S134" s="25">
        <f>COUNTIF('Historical Registration Data'!D:D,'Registration Data'!C230)</f>
        <v>2</v>
      </c>
      <c r="T134" s="28">
        <f t="shared" si="15"/>
        <v>325.48</v>
      </c>
      <c r="U134" s="29">
        <f t="shared" si="16"/>
        <v>1.0621328808249577</v>
      </c>
      <c r="V134" s="40">
        <f t="shared" si="17"/>
        <v>621.32880824957715</v>
      </c>
      <c r="W134" s="12"/>
    </row>
    <row r="135" spans="1:23" x14ac:dyDescent="0.25">
      <c r="A135" s="59" t="s">
        <v>28</v>
      </c>
      <c r="B135" s="54" t="s">
        <v>154</v>
      </c>
      <c r="C135" s="54" t="s">
        <v>155</v>
      </c>
      <c r="D135" s="53">
        <v>636</v>
      </c>
      <c r="E135" s="11"/>
      <c r="F135" s="23">
        <f t="shared" si="12"/>
        <v>597.83999999999992</v>
      </c>
      <c r="G135" s="24">
        <f t="shared" si="13"/>
        <v>597.83999999999992</v>
      </c>
      <c r="H135" s="39" t="s">
        <v>626</v>
      </c>
      <c r="I135" s="39" t="s">
        <v>611</v>
      </c>
      <c r="J135" s="39" t="s">
        <v>627</v>
      </c>
      <c r="K135" s="39"/>
      <c r="L135" s="39"/>
      <c r="O135" s="26">
        <f>IFERROR(VLOOKUP(C:C,'Results Data'!A:F,6,FALSE), "Not Found")</f>
        <v>599</v>
      </c>
      <c r="P135" s="27">
        <f>IFERROR(VLOOKUP(C:C,'Results Data'!A:M,13,FALSE), "Not Found")</f>
        <v>87</v>
      </c>
      <c r="Q135" s="27" t="b">
        <f>AND('RIDE DATA'!$A$5&lt;'Registration Data'!$P135,'RIDE DATA'!$B$5&gt;'Registration Data'!$P135)</f>
        <v>1</v>
      </c>
      <c r="R135" s="27">
        <f t="shared" si="14"/>
        <v>17.97</v>
      </c>
      <c r="S135" s="25">
        <f>COUNTIF('Historical Registration Data'!D:D,'Registration Data'!C63)</f>
        <v>1</v>
      </c>
      <c r="T135" s="28">
        <f t="shared" si="15"/>
        <v>616.97</v>
      </c>
      <c r="U135" s="29">
        <f t="shared" si="16"/>
        <v>1.0319985280342567</v>
      </c>
      <c r="V135" s="40">
        <f t="shared" si="17"/>
        <v>319.98528034256736</v>
      </c>
    </row>
    <row r="136" spans="1:23" x14ac:dyDescent="0.25">
      <c r="A136" s="63" t="s">
        <v>2067</v>
      </c>
      <c r="B136" s="73" t="s">
        <v>353</v>
      </c>
      <c r="C136" s="73" t="s">
        <v>354</v>
      </c>
      <c r="D136" s="73">
        <v>486</v>
      </c>
      <c r="E136" s="67" t="s">
        <v>638</v>
      </c>
      <c r="F136" s="68">
        <f t="shared" si="12"/>
        <v>456.84</v>
      </c>
      <c r="G136" s="69">
        <f t="shared" si="13"/>
        <v>456.84</v>
      </c>
      <c r="H136" s="70"/>
      <c r="I136" s="70"/>
      <c r="J136" s="70"/>
      <c r="K136" s="70"/>
      <c r="L136" s="70"/>
      <c r="M136" s="67"/>
      <c r="N136" s="67"/>
      <c r="O136" s="71">
        <f>IFERROR(VLOOKUP(C:C,'Results Data'!A:F,6,FALSE), "Not Found")</f>
        <v>0</v>
      </c>
      <c r="P136" s="72">
        <f>IFERROR(VLOOKUP(C:C,'Results Data'!A:M,13,FALSE), "Not Found")</f>
        <v>0</v>
      </c>
      <c r="Q136" s="27" t="b">
        <f>AND('RIDE DATA'!$A$5&lt;'Registration Data'!$P136,'RIDE DATA'!$B$5&gt;'Registration Data'!$P136)</f>
        <v>0</v>
      </c>
      <c r="R136" s="27">
        <f t="shared" si="14"/>
        <v>0</v>
      </c>
      <c r="S136" s="25">
        <f>COUNTIF('Historical Registration Data'!D:D,'Registration Data'!C164)</f>
        <v>2</v>
      </c>
      <c r="T136" s="28">
        <f t="shared" si="15"/>
        <v>0</v>
      </c>
      <c r="U136" s="29">
        <f t="shared" si="16"/>
        <v>0</v>
      </c>
      <c r="V136" s="40">
        <f t="shared" si="17"/>
        <v>0</v>
      </c>
    </row>
    <row r="137" spans="1:23" x14ac:dyDescent="0.25">
      <c r="A137" s="62" t="s">
        <v>26</v>
      </c>
      <c r="B137" s="54" t="s">
        <v>134</v>
      </c>
      <c r="C137" s="54" t="s">
        <v>135</v>
      </c>
      <c r="D137" s="53">
        <v>317</v>
      </c>
      <c r="E137" s="11"/>
      <c r="F137" s="23">
        <f t="shared" si="12"/>
        <v>297.97999999999996</v>
      </c>
      <c r="G137" s="24">
        <f t="shared" si="13"/>
        <v>297.97999999999996</v>
      </c>
      <c r="H137" s="39" t="s">
        <v>602</v>
      </c>
      <c r="I137" s="39" t="s">
        <v>605</v>
      </c>
      <c r="J137" s="39"/>
      <c r="K137" s="39"/>
      <c r="L137" s="39" t="s">
        <v>623</v>
      </c>
      <c r="O137" s="26">
        <f>IFERROR(VLOOKUP(C:C,'Results Data'!A:F,6,FALSE), "Not Found")</f>
        <v>333</v>
      </c>
      <c r="P137" s="27">
        <f>IFERROR(VLOOKUP(C:C,'Results Data'!A:M,13,FALSE), "Not Found")</f>
        <v>88</v>
      </c>
      <c r="Q137" s="27" t="b">
        <f>AND('RIDE DATA'!$A$5&lt;'Registration Data'!$P137,'RIDE DATA'!$B$5&gt;'Registration Data'!$P137)</f>
        <v>1</v>
      </c>
      <c r="R137" s="27">
        <f t="shared" si="14"/>
        <v>9.99</v>
      </c>
      <c r="S137" s="25">
        <f>COUNTIF('Historical Registration Data'!D:D,'Registration Data'!C53)</f>
        <v>2</v>
      </c>
      <c r="T137" s="28">
        <f t="shared" si="15"/>
        <v>342.99</v>
      </c>
      <c r="U137" s="29">
        <f t="shared" si="16"/>
        <v>1.1510504060675215</v>
      </c>
      <c r="V137" s="88">
        <v>1200</v>
      </c>
    </row>
    <row r="138" spans="1:23" x14ac:dyDescent="0.25">
      <c r="A138" s="61" t="s">
        <v>29</v>
      </c>
      <c r="B138" s="54" t="s">
        <v>100</v>
      </c>
      <c r="C138" s="54" t="s">
        <v>101</v>
      </c>
      <c r="D138" s="53">
        <v>472</v>
      </c>
      <c r="E138" s="11"/>
      <c r="F138" s="23">
        <f t="shared" si="12"/>
        <v>443.67999999999995</v>
      </c>
      <c r="G138" s="24">
        <f t="shared" si="13"/>
        <v>443.67999999999995</v>
      </c>
      <c r="H138" s="39" t="s">
        <v>613</v>
      </c>
      <c r="I138" s="39" t="s">
        <v>608</v>
      </c>
      <c r="J138" s="39"/>
      <c r="K138" s="39" t="s">
        <v>621</v>
      </c>
      <c r="L138" s="39"/>
      <c r="O138" s="26">
        <f>IFERROR(VLOOKUP(C:C,'Results Data'!A:F,6,FALSE), "Not Found")</f>
        <v>495</v>
      </c>
      <c r="P138" s="27">
        <f>IFERROR(VLOOKUP(C:C,'Results Data'!A:M,13,FALSE), "Not Found")</f>
        <v>89</v>
      </c>
      <c r="Q138" s="27" t="b">
        <f>AND('RIDE DATA'!$A$5&lt;'Registration Data'!$P138,'RIDE DATA'!$B$5&gt;'Registration Data'!$P138)</f>
        <v>1</v>
      </c>
      <c r="R138" s="27">
        <f t="shared" si="14"/>
        <v>14.85</v>
      </c>
      <c r="S138" s="25">
        <f>COUNTIF('Historical Registration Data'!D:D,'Registration Data'!C36)</f>
        <v>1</v>
      </c>
      <c r="T138" s="28">
        <f t="shared" si="15"/>
        <v>509.85</v>
      </c>
      <c r="U138" s="29">
        <f t="shared" si="16"/>
        <v>1.1491390191128743</v>
      </c>
      <c r="V138" s="88">
        <v>1200</v>
      </c>
    </row>
    <row r="139" spans="1:23" x14ac:dyDescent="0.25">
      <c r="A139" s="60" t="s">
        <v>2070</v>
      </c>
      <c r="B139" s="73" t="s">
        <v>523</v>
      </c>
      <c r="C139" s="73" t="s">
        <v>524</v>
      </c>
      <c r="D139" s="73">
        <v>415</v>
      </c>
      <c r="E139" s="74"/>
      <c r="F139" s="68">
        <f t="shared" si="12"/>
        <v>390.09999999999997</v>
      </c>
      <c r="G139" s="69">
        <f t="shared" si="13"/>
        <v>390.09999999999997</v>
      </c>
      <c r="H139" s="70"/>
      <c r="I139" s="70"/>
      <c r="J139" s="70"/>
      <c r="K139" s="70"/>
      <c r="L139" s="70"/>
      <c r="M139" s="67"/>
      <c r="N139" s="67"/>
      <c r="O139" s="71">
        <f>IFERROR(VLOOKUP(C:C,'Results Data'!A:F,6,FALSE), "Not Found")</f>
        <v>0</v>
      </c>
      <c r="P139" s="72">
        <f>IFERROR(VLOOKUP(C:C,'Results Data'!A:M,13,FALSE), "Not Found")</f>
        <v>0</v>
      </c>
      <c r="Q139" s="27" t="b">
        <f>AND('RIDE DATA'!$A$5&lt;'Registration Data'!$P139,'RIDE DATA'!$B$5&gt;'Registration Data'!$P139)</f>
        <v>0</v>
      </c>
      <c r="R139" s="27">
        <f t="shared" si="14"/>
        <v>0</v>
      </c>
      <c r="S139" s="25">
        <f>COUNTIF('Historical Registration Data'!D:D,'Registration Data'!C259)</f>
        <v>2</v>
      </c>
      <c r="T139" s="28">
        <f t="shared" si="15"/>
        <v>0</v>
      </c>
      <c r="U139" s="29">
        <f t="shared" si="16"/>
        <v>0</v>
      </c>
      <c r="V139" s="40">
        <f t="shared" si="17"/>
        <v>0</v>
      </c>
    </row>
    <row r="140" spans="1:23" x14ac:dyDescent="0.25">
      <c r="A140" s="62" t="s">
        <v>26</v>
      </c>
      <c r="B140" s="54" t="s">
        <v>321</v>
      </c>
      <c r="C140" s="54" t="s">
        <v>322</v>
      </c>
      <c r="D140" s="53">
        <v>463</v>
      </c>
      <c r="E140" s="11"/>
      <c r="F140" s="23">
        <f t="shared" si="12"/>
        <v>435.21999999999997</v>
      </c>
      <c r="G140" s="24">
        <f t="shared" si="13"/>
        <v>435.21999999999997</v>
      </c>
      <c r="H140" s="39" t="s">
        <v>610</v>
      </c>
      <c r="I140" s="39" t="s">
        <v>605</v>
      </c>
      <c r="J140" s="39"/>
      <c r="K140" s="39"/>
      <c r="L140" s="39" t="s">
        <v>604</v>
      </c>
      <c r="O140" s="26">
        <f>IFERROR(VLOOKUP(C:C,'Results Data'!A:F,6,FALSE), "Not Found")</f>
        <v>475</v>
      </c>
      <c r="P140" s="27">
        <f>IFERROR(VLOOKUP(C:C,'Results Data'!A:M,13,FALSE), "Not Found")</f>
        <v>87</v>
      </c>
      <c r="Q140" s="27" t="b">
        <f>AND('RIDE DATA'!$A$5&lt;'Registration Data'!$P140,'RIDE DATA'!$B$5&gt;'Registration Data'!$P140)</f>
        <v>1</v>
      </c>
      <c r="R140" s="27">
        <f t="shared" si="14"/>
        <v>14.25</v>
      </c>
      <c r="S140" s="25">
        <f>COUNTIF('Historical Registration Data'!D:D,'Registration Data'!C148)</f>
        <v>2</v>
      </c>
      <c r="T140" s="28">
        <f t="shared" si="15"/>
        <v>489.25</v>
      </c>
      <c r="U140" s="29">
        <f t="shared" si="16"/>
        <v>1.1241441110243096</v>
      </c>
      <c r="V140" s="88">
        <v>1200</v>
      </c>
    </row>
    <row r="141" spans="1:23" x14ac:dyDescent="0.25">
      <c r="A141" s="62" t="s">
        <v>26</v>
      </c>
      <c r="B141" s="54" t="s">
        <v>315</v>
      </c>
      <c r="C141" s="54" t="s">
        <v>316</v>
      </c>
      <c r="D141" s="53">
        <v>227</v>
      </c>
      <c r="E141" s="11"/>
      <c r="F141" s="23">
        <f t="shared" si="12"/>
        <v>213.38</v>
      </c>
      <c r="G141" s="24">
        <f t="shared" si="13"/>
        <v>213.38</v>
      </c>
      <c r="H141" s="39" t="s">
        <v>613</v>
      </c>
      <c r="I141" s="39" t="s">
        <v>603</v>
      </c>
      <c r="J141" s="39"/>
      <c r="K141" s="39"/>
      <c r="L141" s="39" t="s">
        <v>623</v>
      </c>
      <c r="O141" s="26">
        <f>IFERROR(VLOOKUP(C:C,'Results Data'!A:F,6,FALSE), "Not Found")</f>
        <v>240</v>
      </c>
      <c r="P141" s="27">
        <f>IFERROR(VLOOKUP(C:C,'Results Data'!A:M,13,FALSE), "Not Found")</f>
        <v>88</v>
      </c>
      <c r="Q141" s="27" t="b">
        <f>AND('RIDE DATA'!$A$5&lt;'Registration Data'!$P141,'RIDE DATA'!$B$5&gt;'Registration Data'!$P141)</f>
        <v>1</v>
      </c>
      <c r="R141" s="27">
        <f t="shared" si="14"/>
        <v>7.1999999999999993</v>
      </c>
      <c r="S141" s="25">
        <f>COUNTIF('Historical Registration Data'!D:D,'Registration Data'!C145)</f>
        <v>2</v>
      </c>
      <c r="T141" s="28">
        <f t="shared" si="15"/>
        <v>247.2</v>
      </c>
      <c r="U141" s="29">
        <f t="shared" si="16"/>
        <v>1.1584965788733714</v>
      </c>
      <c r="V141" s="88">
        <v>1200</v>
      </c>
    </row>
    <row r="142" spans="1:23" x14ac:dyDescent="0.25">
      <c r="A142" s="62" t="s">
        <v>2067</v>
      </c>
      <c r="B142" s="66" t="s">
        <v>231</v>
      </c>
      <c r="C142" s="66" t="s">
        <v>232</v>
      </c>
      <c r="D142" s="66">
        <v>458</v>
      </c>
      <c r="E142" s="67" t="s">
        <v>638</v>
      </c>
      <c r="F142" s="68">
        <f t="shared" si="12"/>
        <v>430.52</v>
      </c>
      <c r="G142" s="69">
        <f t="shared" si="13"/>
        <v>430.52</v>
      </c>
      <c r="H142" s="70" t="s">
        <v>602</v>
      </c>
      <c r="I142" s="70" t="s">
        <v>605</v>
      </c>
      <c r="J142" s="70"/>
      <c r="K142" s="70"/>
      <c r="L142" s="70" t="s">
        <v>607</v>
      </c>
      <c r="M142" s="67"/>
      <c r="N142" s="67"/>
      <c r="O142" s="71">
        <f>IFERROR(VLOOKUP(C:C,'Results Data'!A:F,6,FALSE), "Not Found")</f>
        <v>0</v>
      </c>
      <c r="P142" s="72">
        <f>IFERROR(VLOOKUP(C:C,'Results Data'!A:M,13,FALSE), "Not Found")</f>
        <v>0</v>
      </c>
      <c r="Q142" s="27" t="b">
        <f>AND('RIDE DATA'!$A$5&lt;'Registration Data'!$P142,'RIDE DATA'!$B$5&gt;'Registration Data'!$P142)</f>
        <v>0</v>
      </c>
      <c r="R142" s="27">
        <f t="shared" si="14"/>
        <v>0</v>
      </c>
      <c r="S142" s="25">
        <f>COUNTIF('Historical Registration Data'!D:D,'Registration Data'!C102)</f>
        <v>0</v>
      </c>
      <c r="T142" s="28">
        <f t="shared" si="15"/>
        <v>0</v>
      </c>
      <c r="U142" s="29">
        <f t="shared" si="16"/>
        <v>0</v>
      </c>
      <c r="V142" s="40">
        <f t="shared" si="17"/>
        <v>0</v>
      </c>
    </row>
    <row r="143" spans="1:23" x14ac:dyDescent="0.25">
      <c r="A143" s="61" t="s">
        <v>29</v>
      </c>
      <c r="B143" s="54" t="s">
        <v>164</v>
      </c>
      <c r="C143" s="54" t="s">
        <v>165</v>
      </c>
      <c r="D143" s="53">
        <v>244</v>
      </c>
      <c r="E143" s="11"/>
      <c r="F143" s="23">
        <f t="shared" si="12"/>
        <v>229.35999999999999</v>
      </c>
      <c r="G143" s="24">
        <f t="shared" si="13"/>
        <v>229.35999999999999</v>
      </c>
      <c r="H143" s="39" t="s">
        <v>602</v>
      </c>
      <c r="I143" s="39" t="s">
        <v>608</v>
      </c>
      <c r="J143" s="39"/>
      <c r="K143" s="39"/>
      <c r="L143" s="39"/>
      <c r="O143" s="26">
        <f>IFERROR(VLOOKUP(C:C,'Results Data'!A:F,6,FALSE), "Not Found")</f>
        <v>247</v>
      </c>
      <c r="P143" s="27">
        <f>IFERROR(VLOOKUP(C:C,'Results Data'!A:M,13,FALSE), "Not Found")</f>
        <v>88</v>
      </c>
      <c r="Q143" s="27" t="b">
        <f>AND('RIDE DATA'!$A$5&lt;'Registration Data'!$P143,'RIDE DATA'!$B$5&gt;'Registration Data'!$P143)</f>
        <v>1</v>
      </c>
      <c r="R143" s="27">
        <f t="shared" si="14"/>
        <v>7.41</v>
      </c>
      <c r="S143" s="25">
        <f>COUNTIF('Historical Registration Data'!D:D,'Registration Data'!C68)</f>
        <v>2</v>
      </c>
      <c r="T143" s="28">
        <f t="shared" si="15"/>
        <v>254.41</v>
      </c>
      <c r="U143" s="29">
        <f t="shared" si="16"/>
        <v>1.1092169515172654</v>
      </c>
      <c r="V143" s="40">
        <f t="shared" si="17"/>
        <v>1092.169515172654</v>
      </c>
    </row>
    <row r="144" spans="1:23" x14ac:dyDescent="0.25">
      <c r="A144" s="60" t="s">
        <v>29</v>
      </c>
      <c r="B144" s="65" t="s">
        <v>531</v>
      </c>
      <c r="C144" s="65" t="s">
        <v>532</v>
      </c>
      <c r="D144" s="52">
        <v>608</v>
      </c>
      <c r="E144" s="5"/>
      <c r="F144" s="23">
        <f t="shared" si="12"/>
        <v>571.52</v>
      </c>
      <c r="G144" s="24">
        <f t="shared" si="13"/>
        <v>571.52</v>
      </c>
      <c r="H144" s="39" t="s">
        <v>602</v>
      </c>
      <c r="I144" s="39" t="s">
        <v>605</v>
      </c>
      <c r="J144" s="39"/>
      <c r="K144" s="39"/>
      <c r="L144" s="39" t="s">
        <v>607</v>
      </c>
      <c r="O144" s="26">
        <f>IFERROR(VLOOKUP(C:C,'Results Data'!A:F,6,FALSE), "Not Found")</f>
        <v>510</v>
      </c>
      <c r="P144" s="27">
        <f>IFERROR(VLOOKUP(C:C,'Results Data'!A:M,13,FALSE), "Not Found")</f>
        <v>85</v>
      </c>
      <c r="Q144" s="27" t="b">
        <f>AND('RIDE DATA'!$A$5&lt;'Registration Data'!$P144,'RIDE DATA'!$B$5&gt;'Registration Data'!$P144)</f>
        <v>1</v>
      </c>
      <c r="R144" s="27">
        <f t="shared" si="14"/>
        <v>15.299999999999999</v>
      </c>
      <c r="S144" s="25">
        <f>COUNTIF('Historical Registration Data'!D:D,'Registration Data'!C263)</f>
        <v>2</v>
      </c>
      <c r="T144" s="28">
        <f t="shared" si="15"/>
        <v>525.29999999999995</v>
      </c>
      <c r="U144" s="29">
        <f t="shared" si="16"/>
        <v>0.9191279395296752</v>
      </c>
      <c r="V144" s="40">
        <f t="shared" si="17"/>
        <v>0</v>
      </c>
    </row>
    <row r="145" spans="1:23" x14ac:dyDescent="0.25">
      <c r="A145" s="59" t="s">
        <v>28</v>
      </c>
      <c r="B145" s="54" t="s">
        <v>54</v>
      </c>
      <c r="C145" s="54" t="s">
        <v>55</v>
      </c>
      <c r="D145" s="53">
        <v>414</v>
      </c>
      <c r="E145" s="11"/>
      <c r="F145" s="23">
        <f t="shared" si="12"/>
        <v>389.15999999999997</v>
      </c>
      <c r="G145" s="24">
        <f t="shared" si="13"/>
        <v>389.15999999999997</v>
      </c>
      <c r="H145" s="39" t="s">
        <v>613</v>
      </c>
      <c r="I145" s="39" t="s">
        <v>611</v>
      </c>
      <c r="J145" s="39" t="s">
        <v>612</v>
      </c>
      <c r="K145" s="39"/>
      <c r="L145" s="39"/>
      <c r="O145" s="26">
        <f>IFERROR(VLOOKUP(C:C,'Results Data'!A:F,6,FALSE), "Not Found")</f>
        <v>461</v>
      </c>
      <c r="P145" s="27">
        <f>IFERROR(VLOOKUP(C:C,'Results Data'!A:M,13,FALSE), "Not Found")</f>
        <v>88</v>
      </c>
      <c r="Q145" s="27" t="b">
        <f>AND('RIDE DATA'!$A$5&lt;'Registration Data'!$P145,'RIDE DATA'!$B$5&gt;'Registration Data'!$P145)</f>
        <v>1</v>
      </c>
      <c r="R145" s="27">
        <f t="shared" si="14"/>
        <v>13.83</v>
      </c>
      <c r="S145" s="25">
        <f>COUNTIF('Historical Registration Data'!D:D,'Registration Data'!C13)</f>
        <v>2</v>
      </c>
      <c r="T145" s="28">
        <f t="shared" si="15"/>
        <v>474.83</v>
      </c>
      <c r="U145" s="29">
        <f t="shared" si="16"/>
        <v>1.2201408161167644</v>
      </c>
      <c r="V145" s="88">
        <v>1200</v>
      </c>
    </row>
    <row r="146" spans="1:23" x14ac:dyDescent="0.25">
      <c r="A146" s="56" t="s">
        <v>25</v>
      </c>
      <c r="B146" s="54" t="s">
        <v>142</v>
      </c>
      <c r="C146" s="54" t="s">
        <v>143</v>
      </c>
      <c r="D146" s="53">
        <v>345</v>
      </c>
      <c r="E146" s="11"/>
      <c r="F146" s="23">
        <f t="shared" si="12"/>
        <v>324.29999999999995</v>
      </c>
      <c r="G146" s="24">
        <f t="shared" si="13"/>
        <v>324.29999999999995</v>
      </c>
      <c r="H146" s="39"/>
      <c r="I146" s="39"/>
      <c r="J146" s="39"/>
      <c r="K146" s="39"/>
      <c r="L146" s="39"/>
      <c r="O146" s="26">
        <f>IFERROR(VLOOKUP(C:C,'Results Data'!A:F,6,FALSE), "Not Found")</f>
        <v>363</v>
      </c>
      <c r="P146" s="27">
        <f>IFERROR(VLOOKUP(C:C,'Results Data'!A:M,13,FALSE), "Not Found")</f>
        <v>69</v>
      </c>
      <c r="Q146" s="27" t="b">
        <f>AND('RIDE DATA'!$A$5&lt;'Registration Data'!$P146,'RIDE DATA'!$B$5&gt;'Registration Data'!$P146)</f>
        <v>0</v>
      </c>
      <c r="R146" s="27">
        <f t="shared" si="14"/>
        <v>0</v>
      </c>
      <c r="S146" s="25">
        <f>COUNTIF('Historical Registration Data'!D:D,'Registration Data'!C57)</f>
        <v>2</v>
      </c>
      <c r="T146" s="28">
        <f t="shared" si="15"/>
        <v>363</v>
      </c>
      <c r="U146" s="29">
        <f t="shared" si="16"/>
        <v>1.1193339500462536</v>
      </c>
      <c r="V146" s="40">
        <f t="shared" si="17"/>
        <v>1193.3395004625359</v>
      </c>
    </row>
    <row r="147" spans="1:23" x14ac:dyDescent="0.25">
      <c r="A147" s="63" t="s">
        <v>26</v>
      </c>
      <c r="B147" s="65" t="s">
        <v>501</v>
      </c>
      <c r="C147" s="65" t="s">
        <v>502</v>
      </c>
      <c r="D147" s="52">
        <v>360</v>
      </c>
      <c r="E147" s="5"/>
      <c r="F147" s="23">
        <f t="shared" si="12"/>
        <v>338.4</v>
      </c>
      <c r="G147" s="24">
        <f t="shared" si="13"/>
        <v>338.4</v>
      </c>
      <c r="H147" s="39" t="s">
        <v>602</v>
      </c>
      <c r="I147" s="39" t="s">
        <v>611</v>
      </c>
      <c r="J147" s="39" t="s">
        <v>636</v>
      </c>
      <c r="K147" s="39"/>
      <c r="L147" s="39"/>
      <c r="O147" s="26">
        <f>IFERROR(VLOOKUP(C:C,'Results Data'!A:F,6,FALSE), "Not Found")</f>
        <v>367</v>
      </c>
      <c r="P147" s="27">
        <f>IFERROR(VLOOKUP(C:C,'Results Data'!A:M,13,FALSE), "Not Found")</f>
        <v>86</v>
      </c>
      <c r="Q147" s="27" t="b">
        <f>AND('RIDE DATA'!$A$5&lt;'Registration Data'!$P147,'RIDE DATA'!$B$5&gt;'Registration Data'!$P147)</f>
        <v>1</v>
      </c>
      <c r="R147" s="27">
        <f t="shared" si="14"/>
        <v>11.01</v>
      </c>
      <c r="S147" s="25">
        <f>COUNTIF('Historical Registration Data'!D:D,'Registration Data'!C244)</f>
        <v>1</v>
      </c>
      <c r="T147" s="28">
        <f t="shared" si="15"/>
        <v>378.01</v>
      </c>
      <c r="U147" s="29">
        <f t="shared" si="16"/>
        <v>1.1170508274231679</v>
      </c>
      <c r="V147" s="40">
        <f t="shared" si="17"/>
        <v>1170.5082742316786</v>
      </c>
    </row>
    <row r="148" spans="1:23" x14ac:dyDescent="0.25">
      <c r="A148" s="60" t="s">
        <v>29</v>
      </c>
      <c r="B148" s="65" t="s">
        <v>553</v>
      </c>
      <c r="C148" s="65" t="s">
        <v>554</v>
      </c>
      <c r="D148" s="52">
        <v>551</v>
      </c>
      <c r="E148" s="5"/>
      <c r="F148" s="23">
        <f t="shared" si="12"/>
        <v>517.93999999999994</v>
      </c>
      <c r="G148" s="24">
        <f t="shared" si="13"/>
        <v>517.93999999999994</v>
      </c>
      <c r="H148" s="39" t="s">
        <v>602</v>
      </c>
      <c r="I148" s="39" t="s">
        <v>617</v>
      </c>
      <c r="J148" s="39" t="s">
        <v>618</v>
      </c>
      <c r="K148" s="39"/>
      <c r="L148" s="39"/>
      <c r="O148" s="26">
        <f>IFERROR(VLOOKUP(C:C,'Results Data'!A:F,6,FALSE), "Not Found")</f>
        <v>550</v>
      </c>
      <c r="P148" s="27">
        <f>IFERROR(VLOOKUP(C:C,'Results Data'!A:M,13,FALSE), "Not Found")</f>
        <v>51</v>
      </c>
      <c r="Q148" s="27" t="b">
        <f>AND('RIDE DATA'!$A$5&lt;'Registration Data'!$P148,'RIDE DATA'!$B$5&gt;'Registration Data'!$P148)</f>
        <v>0</v>
      </c>
      <c r="R148" s="27">
        <f t="shared" si="14"/>
        <v>0</v>
      </c>
      <c r="S148" s="25">
        <f>COUNTIF('Historical Registration Data'!D:D,'Registration Data'!C279)</f>
        <v>2</v>
      </c>
      <c r="T148" s="28">
        <f t="shared" si="15"/>
        <v>550</v>
      </c>
      <c r="U148" s="29">
        <f t="shared" si="16"/>
        <v>1.0618990616673747</v>
      </c>
      <c r="V148" s="40">
        <f t="shared" si="17"/>
        <v>618.9906166737469</v>
      </c>
    </row>
    <row r="149" spans="1:23" x14ac:dyDescent="0.25">
      <c r="A149" s="62" t="s">
        <v>26</v>
      </c>
      <c r="B149" s="54" t="s">
        <v>283</v>
      </c>
      <c r="C149" s="54" t="s">
        <v>284</v>
      </c>
      <c r="D149" s="53">
        <v>400</v>
      </c>
      <c r="E149" s="11" t="s">
        <v>638</v>
      </c>
      <c r="F149" s="23">
        <f t="shared" si="12"/>
        <v>376</v>
      </c>
      <c r="G149" s="24">
        <f t="shared" si="13"/>
        <v>376</v>
      </c>
      <c r="H149" s="39"/>
      <c r="I149" s="39"/>
      <c r="J149" s="39"/>
      <c r="K149" s="39"/>
      <c r="L149" s="39"/>
      <c r="O149" s="26">
        <f>IFERROR(VLOOKUP(C:C,'Results Data'!A:F,6,FALSE), "Not Found")</f>
        <v>408</v>
      </c>
      <c r="P149" s="27">
        <f>IFERROR(VLOOKUP(C:C,'Results Data'!A:M,13,FALSE), "Not Found")</f>
        <v>84</v>
      </c>
      <c r="Q149" s="27" t="b">
        <f>AND('RIDE DATA'!$A$5&lt;'Registration Data'!$P149,'RIDE DATA'!$B$5&gt;'Registration Data'!$P149)</f>
        <v>1</v>
      </c>
      <c r="R149" s="27">
        <f t="shared" si="14"/>
        <v>12.24</v>
      </c>
      <c r="S149" s="25">
        <f>COUNTIF('Historical Registration Data'!D:D,'Registration Data'!C129)</f>
        <v>2</v>
      </c>
      <c r="T149" s="28">
        <f t="shared" si="15"/>
        <v>420.24</v>
      </c>
      <c r="U149" s="29">
        <f t="shared" si="16"/>
        <v>1.1176595744680851</v>
      </c>
      <c r="V149" s="40">
        <f t="shared" si="17"/>
        <v>1176.5957446808507</v>
      </c>
    </row>
    <row r="150" spans="1:23" x14ac:dyDescent="0.25">
      <c r="A150" s="56" t="s">
        <v>25</v>
      </c>
      <c r="B150" s="54" t="s">
        <v>130</v>
      </c>
      <c r="C150" s="54" t="s">
        <v>131</v>
      </c>
      <c r="D150" s="53">
        <v>433</v>
      </c>
      <c r="E150" s="11"/>
      <c r="F150" s="23">
        <f t="shared" si="12"/>
        <v>407.02</v>
      </c>
      <c r="G150" s="24">
        <f t="shared" si="13"/>
        <v>407.02</v>
      </c>
      <c r="H150" s="39" t="s">
        <v>602</v>
      </c>
      <c r="I150" s="39" t="s">
        <v>611</v>
      </c>
      <c r="J150" s="39" t="s">
        <v>612</v>
      </c>
      <c r="K150" s="39"/>
      <c r="L150" s="39"/>
      <c r="O150" s="26">
        <f>IFERROR(VLOOKUP(C:C,'Results Data'!A:F,6,FALSE), "Not Found")</f>
        <v>435</v>
      </c>
      <c r="P150" s="27">
        <f>IFERROR(VLOOKUP(C:C,'Results Data'!A:M,13,FALSE), "Not Found")</f>
        <v>87</v>
      </c>
      <c r="Q150" s="27" t="b">
        <f>AND('RIDE DATA'!$A$5&lt;'Registration Data'!$P150,'RIDE DATA'!$B$5&gt;'Registration Data'!$P150)</f>
        <v>1</v>
      </c>
      <c r="R150" s="27">
        <f t="shared" si="14"/>
        <v>13.049999999999999</v>
      </c>
      <c r="S150" s="25">
        <f>COUNTIF('Historical Registration Data'!D:D,'Registration Data'!C51)</f>
        <v>0</v>
      </c>
      <c r="T150" s="28">
        <f t="shared" si="15"/>
        <v>448.05</v>
      </c>
      <c r="U150" s="29">
        <f t="shared" si="16"/>
        <v>1.1008058572060342</v>
      </c>
      <c r="V150" s="40">
        <f t="shared" si="17"/>
        <v>1008.0585720603419</v>
      </c>
    </row>
    <row r="151" spans="1:23" x14ac:dyDescent="0.25">
      <c r="A151" s="57" t="s">
        <v>25</v>
      </c>
      <c r="B151" s="65" t="s">
        <v>561</v>
      </c>
      <c r="C151" s="65" t="s">
        <v>562</v>
      </c>
      <c r="D151" s="52">
        <v>369</v>
      </c>
      <c r="E151" s="5"/>
      <c r="F151" s="23">
        <f t="shared" si="12"/>
        <v>346.85999999999996</v>
      </c>
      <c r="G151" s="24">
        <f t="shared" si="13"/>
        <v>346.85999999999996</v>
      </c>
      <c r="H151" s="39" t="s">
        <v>613</v>
      </c>
      <c r="I151" s="39" t="s">
        <v>605</v>
      </c>
      <c r="J151" s="39"/>
      <c r="K151" s="39"/>
      <c r="L151" s="39"/>
      <c r="O151" s="26">
        <f>IFERROR(VLOOKUP(C:C,'Results Data'!A:F,6,FALSE), "Not Found")</f>
        <v>382</v>
      </c>
      <c r="P151" s="27">
        <f>IFERROR(VLOOKUP(C:C,'Results Data'!A:M,13,FALSE), "Not Found")</f>
        <v>89</v>
      </c>
      <c r="Q151" s="27" t="b">
        <f>AND('RIDE DATA'!$A$5&lt;'Registration Data'!$P151,'RIDE DATA'!$B$5&gt;'Registration Data'!$P151)</f>
        <v>1</v>
      </c>
      <c r="R151" s="27">
        <f t="shared" si="14"/>
        <v>11.459999999999999</v>
      </c>
      <c r="S151" s="25">
        <f>COUNTIF('Historical Registration Data'!D:D,'Registration Data'!#REF!)</f>
        <v>0</v>
      </c>
      <c r="T151" s="28">
        <f t="shared" si="15"/>
        <v>393.46</v>
      </c>
      <c r="U151" s="29">
        <f t="shared" si="16"/>
        <v>1.1343481519921583</v>
      </c>
      <c r="V151" s="88">
        <v>1200</v>
      </c>
    </row>
    <row r="152" spans="1:23" x14ac:dyDescent="0.25">
      <c r="A152" s="59" t="s">
        <v>2068</v>
      </c>
      <c r="B152" s="66" t="s">
        <v>261</v>
      </c>
      <c r="C152" s="66" t="s">
        <v>262</v>
      </c>
      <c r="D152" s="66">
        <v>400</v>
      </c>
      <c r="E152" s="67"/>
      <c r="F152" s="68">
        <f t="shared" si="12"/>
        <v>376</v>
      </c>
      <c r="G152" s="69">
        <f t="shared" si="13"/>
        <v>376</v>
      </c>
      <c r="H152" s="70"/>
      <c r="I152" s="70"/>
      <c r="J152" s="70"/>
      <c r="K152" s="70"/>
      <c r="L152" s="70"/>
      <c r="M152" s="67"/>
      <c r="N152" s="67"/>
      <c r="O152" s="71">
        <f>IFERROR(VLOOKUP(C:C,'Results Data'!A:F,6,FALSE), "Not Found")</f>
        <v>0</v>
      </c>
      <c r="P152" s="72">
        <f>IFERROR(VLOOKUP(C:C,'Results Data'!A:M,13,FALSE), "Not Found")</f>
        <v>0</v>
      </c>
      <c r="Q152" s="27" t="b">
        <f>AND('RIDE DATA'!$A$5&lt;'Registration Data'!$P152,'RIDE DATA'!$B$5&gt;'Registration Data'!$P152)</f>
        <v>0</v>
      </c>
      <c r="R152" s="27">
        <f t="shared" si="14"/>
        <v>0</v>
      </c>
      <c r="S152" s="25">
        <f>COUNTIF('Historical Registration Data'!D:D,'Registration Data'!C117)</f>
        <v>2</v>
      </c>
      <c r="T152" s="28">
        <f t="shared" si="15"/>
        <v>0</v>
      </c>
      <c r="U152" s="29">
        <f t="shared" si="16"/>
        <v>0</v>
      </c>
      <c r="V152" s="40">
        <f t="shared" si="17"/>
        <v>0</v>
      </c>
      <c r="W152" s="5"/>
    </row>
    <row r="153" spans="1:23" x14ac:dyDescent="0.25">
      <c r="A153" s="56" t="s">
        <v>25</v>
      </c>
      <c r="B153" s="54" t="s">
        <v>299</v>
      </c>
      <c r="C153" s="54" t="s">
        <v>300</v>
      </c>
      <c r="D153" s="53">
        <v>348</v>
      </c>
      <c r="E153" s="11"/>
      <c r="F153" s="23">
        <f t="shared" si="12"/>
        <v>327.12</v>
      </c>
      <c r="G153" s="24">
        <f t="shared" si="13"/>
        <v>327.12</v>
      </c>
      <c r="H153" s="39" t="s">
        <v>602</v>
      </c>
      <c r="I153" s="39" t="s">
        <v>603</v>
      </c>
      <c r="J153" s="39"/>
      <c r="K153" s="39"/>
      <c r="L153" s="39" t="s">
        <v>631</v>
      </c>
      <c r="O153" s="26">
        <f>IFERROR(VLOOKUP(C:C,'Results Data'!A:F,6,FALSE), "Not Found")</f>
        <v>358</v>
      </c>
      <c r="P153" s="27">
        <f>IFERROR(VLOOKUP(C:C,'Results Data'!A:M,13,FALSE), "Not Found")</f>
        <v>85</v>
      </c>
      <c r="Q153" s="27" t="b">
        <f>AND('RIDE DATA'!$A$5&lt;'Registration Data'!$P153,'RIDE DATA'!$B$5&gt;'Registration Data'!$P153)</f>
        <v>1</v>
      </c>
      <c r="R153" s="27">
        <f t="shared" si="14"/>
        <v>10.74</v>
      </c>
      <c r="S153" s="25">
        <f>COUNTIF('Historical Registration Data'!D:D,'Registration Data'!C137)</f>
        <v>2</v>
      </c>
      <c r="T153" s="28">
        <f t="shared" si="15"/>
        <v>368.74</v>
      </c>
      <c r="U153" s="29">
        <f t="shared" si="16"/>
        <v>1.1272315969674738</v>
      </c>
      <c r="V153" s="88">
        <v>1200</v>
      </c>
      <c r="W153"/>
    </row>
    <row r="154" spans="1:23" x14ac:dyDescent="0.25">
      <c r="A154" s="58" t="s">
        <v>28</v>
      </c>
      <c r="B154" s="65" t="s">
        <v>389</v>
      </c>
      <c r="C154" s="65" t="s">
        <v>390</v>
      </c>
      <c r="D154" s="52">
        <v>344</v>
      </c>
      <c r="E154"/>
      <c r="F154" s="23">
        <f t="shared" si="12"/>
        <v>323.35999999999996</v>
      </c>
      <c r="G154" s="24">
        <f t="shared" si="13"/>
        <v>323.35999999999996</v>
      </c>
      <c r="H154" s="39"/>
      <c r="I154" s="39"/>
      <c r="J154" s="39"/>
      <c r="K154" s="39"/>
      <c r="L154" s="39"/>
      <c r="O154" s="26">
        <f>IFERROR(VLOOKUP(C:C,'Results Data'!A:F,6,FALSE), "Not Found")</f>
        <v>331</v>
      </c>
      <c r="P154" s="27">
        <f>IFERROR(VLOOKUP(C:C,'Results Data'!A:M,13,FALSE), "Not Found")</f>
        <v>85</v>
      </c>
      <c r="Q154" s="27" t="b">
        <f>AND('RIDE DATA'!$A$5&lt;'Registration Data'!$P154,'RIDE DATA'!$B$5&gt;'Registration Data'!$P154)</f>
        <v>1</v>
      </c>
      <c r="R154" s="27">
        <f t="shared" si="14"/>
        <v>9.93</v>
      </c>
      <c r="S154" s="25">
        <f>COUNTIF('Historical Registration Data'!D:D,'Registration Data'!C182)</f>
        <v>0</v>
      </c>
      <c r="T154" s="28">
        <f t="shared" si="15"/>
        <v>340.93</v>
      </c>
      <c r="U154" s="29">
        <f t="shared" si="16"/>
        <v>1.0543357248886691</v>
      </c>
      <c r="V154" s="40">
        <f t="shared" si="17"/>
        <v>543.35724888669108</v>
      </c>
      <c r="W154"/>
    </row>
    <row r="155" spans="1:23" x14ac:dyDescent="0.25">
      <c r="A155" s="58" t="s">
        <v>2068</v>
      </c>
      <c r="B155" s="73" t="s">
        <v>431</v>
      </c>
      <c r="C155" s="73" t="s">
        <v>432</v>
      </c>
      <c r="D155" s="73">
        <v>410</v>
      </c>
      <c r="E155" s="67" t="s">
        <v>638</v>
      </c>
      <c r="F155" s="68">
        <f t="shared" si="12"/>
        <v>385.4</v>
      </c>
      <c r="G155" s="69">
        <f t="shared" si="13"/>
        <v>385.4</v>
      </c>
      <c r="H155" s="70"/>
      <c r="I155" s="70"/>
      <c r="J155" s="70"/>
      <c r="K155" s="70"/>
      <c r="L155" s="70"/>
      <c r="M155" s="67"/>
      <c r="N155" s="67"/>
      <c r="O155" s="71">
        <f>IFERROR(VLOOKUP(C:C,'Results Data'!A:F,6,FALSE), "Not Found")</f>
        <v>0</v>
      </c>
      <c r="P155" s="72">
        <f>IFERROR(VLOOKUP(C:C,'Results Data'!A:M,13,FALSE), "Not Found")</f>
        <v>0</v>
      </c>
      <c r="Q155" s="27" t="b">
        <f>AND('RIDE DATA'!$A$5&lt;'Registration Data'!$P155,'RIDE DATA'!$B$5&gt;'Registration Data'!$P155)</f>
        <v>0</v>
      </c>
      <c r="R155" s="27">
        <f t="shared" si="14"/>
        <v>0</v>
      </c>
      <c r="S155" s="25">
        <f>COUNTIF('Historical Registration Data'!D:D,'Registration Data'!C204)</f>
        <v>2</v>
      </c>
      <c r="T155" s="28">
        <f t="shared" si="15"/>
        <v>0</v>
      </c>
      <c r="U155" s="29">
        <f t="shared" si="16"/>
        <v>0</v>
      </c>
      <c r="V155" s="40">
        <f t="shared" si="17"/>
        <v>0</v>
      </c>
      <c r="W155"/>
    </row>
    <row r="156" spans="1:23" x14ac:dyDescent="0.25">
      <c r="A156" s="56" t="s">
        <v>25</v>
      </c>
      <c r="B156" s="54" t="s">
        <v>78</v>
      </c>
      <c r="C156" s="54" t="s">
        <v>79</v>
      </c>
      <c r="D156" s="53">
        <v>289</v>
      </c>
      <c r="E156" s="11" t="s">
        <v>638</v>
      </c>
      <c r="F156" s="23">
        <f t="shared" si="12"/>
        <v>271.65999999999997</v>
      </c>
      <c r="G156" s="24">
        <f t="shared" si="13"/>
        <v>271.65999999999997</v>
      </c>
      <c r="H156" s="39" t="s">
        <v>602</v>
      </c>
      <c r="I156" s="39" t="s">
        <v>611</v>
      </c>
      <c r="J156" s="39"/>
      <c r="K156" s="39"/>
      <c r="L156" s="39"/>
      <c r="O156" s="26">
        <f>IFERROR(VLOOKUP(C:C,'Results Data'!A:F,6,FALSE), "Not Found")</f>
        <v>303</v>
      </c>
      <c r="P156" s="27">
        <f>IFERROR(VLOOKUP(C:C,'Results Data'!A:M,13,FALSE), "Not Found")</f>
        <v>89</v>
      </c>
      <c r="Q156" s="27" t="b">
        <f>AND('RIDE DATA'!$A$5&lt;'Registration Data'!$P156,'RIDE DATA'!$B$5&gt;'Registration Data'!$P156)</f>
        <v>1</v>
      </c>
      <c r="R156" s="27">
        <f t="shared" si="14"/>
        <v>9.09</v>
      </c>
      <c r="S156" s="25">
        <f>COUNTIF('Historical Registration Data'!D:D,'Registration Data'!C25)</f>
        <v>2</v>
      </c>
      <c r="T156" s="28">
        <f t="shared" si="15"/>
        <v>312.08999999999997</v>
      </c>
      <c r="U156" s="29">
        <f t="shared" si="16"/>
        <v>1.1488257380549216</v>
      </c>
      <c r="V156" s="88">
        <v>1200</v>
      </c>
      <c r="W156" s="5"/>
    </row>
    <row r="157" spans="1:23" x14ac:dyDescent="0.25">
      <c r="A157" s="57" t="s">
        <v>25</v>
      </c>
      <c r="B157" s="65" t="s">
        <v>529</v>
      </c>
      <c r="C157" s="65" t="s">
        <v>530</v>
      </c>
      <c r="D157" s="52">
        <v>270</v>
      </c>
      <c r="E157"/>
      <c r="F157" s="23">
        <f t="shared" si="12"/>
        <v>253.79999999999998</v>
      </c>
      <c r="G157" s="24">
        <f t="shared" si="13"/>
        <v>253.79999999999998</v>
      </c>
      <c r="H157" s="39" t="s">
        <v>613</v>
      </c>
      <c r="I157" s="39" t="s">
        <v>605</v>
      </c>
      <c r="J157" s="39"/>
      <c r="K157" s="39"/>
      <c r="L157" s="39"/>
      <c r="O157" s="26">
        <f>IFERROR(VLOOKUP(C:C,'Results Data'!A:F,6,FALSE), "Not Found")</f>
        <v>279</v>
      </c>
      <c r="P157" s="27">
        <f>IFERROR(VLOOKUP(C:C,'Results Data'!A:M,13,FALSE), "Not Found")</f>
        <v>85</v>
      </c>
      <c r="Q157" s="27" t="b">
        <f>AND('RIDE DATA'!$A$5&lt;'Registration Data'!$P157,'RIDE DATA'!$B$5&gt;'Registration Data'!$P157)</f>
        <v>1</v>
      </c>
      <c r="R157" s="27">
        <f t="shared" si="14"/>
        <v>8.3699999999999992</v>
      </c>
      <c r="S157" s="25">
        <f>COUNTIF('Historical Registration Data'!D:D,'Registration Data'!C262)</f>
        <v>2</v>
      </c>
      <c r="T157" s="28">
        <f t="shared" si="15"/>
        <v>287.37</v>
      </c>
      <c r="U157" s="29">
        <f t="shared" si="16"/>
        <v>1.1322695035460995</v>
      </c>
      <c r="V157" s="88">
        <v>1200</v>
      </c>
      <c r="W157"/>
    </row>
    <row r="158" spans="1:23" x14ac:dyDescent="0.25">
      <c r="A158" s="56" t="s">
        <v>25</v>
      </c>
      <c r="B158" s="54" t="s">
        <v>301</v>
      </c>
      <c r="C158" s="54" t="s">
        <v>302</v>
      </c>
      <c r="D158" s="53">
        <v>382</v>
      </c>
      <c r="E158" s="11"/>
      <c r="F158" s="23">
        <f t="shared" si="12"/>
        <v>359.08</v>
      </c>
      <c r="G158" s="24">
        <f t="shared" si="13"/>
        <v>359.08</v>
      </c>
      <c r="H158" s="39" t="s">
        <v>602</v>
      </c>
      <c r="I158" s="39" t="s">
        <v>611</v>
      </c>
      <c r="J158" s="39" t="s">
        <v>612</v>
      </c>
      <c r="K158" s="39"/>
      <c r="L158" s="39"/>
      <c r="O158" s="26">
        <f>IFERROR(VLOOKUP(C:C,'Results Data'!A:F,6,FALSE), "Not Found")</f>
        <v>289</v>
      </c>
      <c r="P158" s="27">
        <f>IFERROR(VLOOKUP(C:C,'Results Data'!A:M,13,FALSE), "Not Found")</f>
        <v>85</v>
      </c>
      <c r="Q158" s="27" t="b">
        <f>AND('RIDE DATA'!$A$5&lt;'Registration Data'!$P158,'RIDE DATA'!$B$5&gt;'Registration Data'!$P158)</f>
        <v>1</v>
      </c>
      <c r="R158" s="27">
        <f t="shared" si="14"/>
        <v>8.67</v>
      </c>
      <c r="S158" s="25">
        <f>COUNTIF('Historical Registration Data'!D:D,'Registration Data'!C138)</f>
        <v>2</v>
      </c>
      <c r="T158" s="28">
        <f t="shared" si="15"/>
        <v>297.67</v>
      </c>
      <c r="U158" s="29">
        <f t="shared" si="16"/>
        <v>0.82897961457056935</v>
      </c>
      <c r="V158" s="40">
        <f t="shared" si="17"/>
        <v>0</v>
      </c>
      <c r="W158"/>
    </row>
    <row r="159" spans="1:23" x14ac:dyDescent="0.25">
      <c r="A159" s="60" t="s">
        <v>29</v>
      </c>
      <c r="B159" s="65" t="s">
        <v>437</v>
      </c>
      <c r="C159" s="65" t="s">
        <v>438</v>
      </c>
      <c r="D159" s="52">
        <v>392</v>
      </c>
      <c r="E159"/>
      <c r="F159" s="23">
        <f t="shared" si="12"/>
        <v>368.47999999999996</v>
      </c>
      <c r="G159" s="24">
        <f t="shared" si="13"/>
        <v>368.47999999999996</v>
      </c>
      <c r="H159" s="39" t="s">
        <v>602</v>
      </c>
      <c r="I159" s="39" t="s">
        <v>608</v>
      </c>
      <c r="J159" s="39"/>
      <c r="K159" s="39"/>
      <c r="L159" s="39"/>
      <c r="O159" s="26">
        <f>IFERROR(VLOOKUP(C:C,'Results Data'!A:F,6,FALSE), "Not Found")</f>
        <v>394</v>
      </c>
      <c r="P159" s="27">
        <f>IFERROR(VLOOKUP(C:C,'Results Data'!A:M,13,FALSE), "Not Found")</f>
        <v>87</v>
      </c>
      <c r="Q159" s="27" t="b">
        <f>AND('RIDE DATA'!$A$5&lt;'Registration Data'!$P159,'RIDE DATA'!$B$5&gt;'Registration Data'!$P159)</f>
        <v>1</v>
      </c>
      <c r="R159" s="27">
        <f t="shared" si="14"/>
        <v>11.82</v>
      </c>
      <c r="S159" s="25">
        <f>COUNTIF('Historical Registration Data'!D:D,'Registration Data'!C207)</f>
        <v>1</v>
      </c>
      <c r="T159" s="28">
        <f t="shared" si="15"/>
        <v>405.82</v>
      </c>
      <c r="U159" s="29">
        <f t="shared" si="16"/>
        <v>1.1013352149370388</v>
      </c>
      <c r="V159" s="40">
        <f t="shared" si="17"/>
        <v>1013.3521493703879</v>
      </c>
      <c r="W159"/>
    </row>
    <row r="160" spans="1:23" x14ac:dyDescent="0.25">
      <c r="A160" s="62" t="s">
        <v>26</v>
      </c>
      <c r="B160" s="54" t="s">
        <v>235</v>
      </c>
      <c r="C160" s="54" t="s">
        <v>236</v>
      </c>
      <c r="D160" s="53">
        <v>419</v>
      </c>
      <c r="E160" s="11"/>
      <c r="F160" s="23">
        <f t="shared" si="12"/>
        <v>393.85999999999996</v>
      </c>
      <c r="G160" s="24">
        <f t="shared" si="13"/>
        <v>393.85999999999996</v>
      </c>
      <c r="H160" s="39" t="s">
        <v>626</v>
      </c>
      <c r="I160" s="39" t="s">
        <v>603</v>
      </c>
      <c r="J160" s="39"/>
      <c r="K160" s="39"/>
      <c r="L160" s="39" t="s">
        <v>604</v>
      </c>
      <c r="O160" s="26">
        <f>IFERROR(VLOOKUP(C:C,'Results Data'!A:F,6,FALSE), "Not Found")</f>
        <v>421</v>
      </c>
      <c r="P160" s="27">
        <f>IFERROR(VLOOKUP(C:C,'Results Data'!A:M,13,FALSE), "Not Found")</f>
        <v>84</v>
      </c>
      <c r="Q160" s="27" t="b">
        <f>AND('RIDE DATA'!$A$5&lt;'Registration Data'!$P160,'RIDE DATA'!$B$5&gt;'Registration Data'!$P160)</f>
        <v>1</v>
      </c>
      <c r="R160" s="27">
        <f t="shared" si="14"/>
        <v>12.629999999999999</v>
      </c>
      <c r="S160" s="25">
        <f>COUNTIF('Historical Registration Data'!D:D,'Registration Data'!C104)</f>
        <v>2</v>
      </c>
      <c r="T160" s="28">
        <f t="shared" si="15"/>
        <v>433.63</v>
      </c>
      <c r="U160" s="29">
        <f t="shared" si="16"/>
        <v>1.1009749657238614</v>
      </c>
      <c r="V160" s="40">
        <f t="shared" si="17"/>
        <v>1009.7496572386144</v>
      </c>
      <c r="W160"/>
    </row>
    <row r="161" spans="1:23" x14ac:dyDescent="0.25">
      <c r="A161" s="61" t="s">
        <v>29</v>
      </c>
      <c r="B161" s="54" t="s">
        <v>204</v>
      </c>
      <c r="C161" s="54" t="s">
        <v>205</v>
      </c>
      <c r="D161" s="53">
        <v>266</v>
      </c>
      <c r="E161" s="11"/>
      <c r="F161" s="23">
        <f t="shared" si="12"/>
        <v>250.04</v>
      </c>
      <c r="G161" s="24">
        <f t="shared" si="13"/>
        <v>250.04</v>
      </c>
      <c r="H161" s="39"/>
      <c r="I161" s="39"/>
      <c r="J161" s="39"/>
      <c r="K161" s="39"/>
      <c r="L161" s="39"/>
      <c r="O161" s="26">
        <f>IFERROR(VLOOKUP(C:C,'Results Data'!A:F,6,FALSE), "Not Found")</f>
        <v>264</v>
      </c>
      <c r="P161" s="27">
        <f>IFERROR(VLOOKUP(C:C,'Results Data'!A:M,13,FALSE), "Not Found")</f>
        <v>89</v>
      </c>
      <c r="Q161" s="27" t="b">
        <f>AND('RIDE DATA'!$A$5&lt;'Registration Data'!$P161,'RIDE DATA'!$B$5&gt;'Registration Data'!$P161)</f>
        <v>1</v>
      </c>
      <c r="R161" s="27">
        <f t="shared" si="14"/>
        <v>7.92</v>
      </c>
      <c r="S161" s="25">
        <f>COUNTIF('Historical Registration Data'!D:D,'Registration Data'!C88)</f>
        <v>2</v>
      </c>
      <c r="T161" s="28">
        <f t="shared" si="15"/>
        <v>271.92</v>
      </c>
      <c r="U161" s="29">
        <f t="shared" si="16"/>
        <v>1.0875059990401537</v>
      </c>
      <c r="V161" s="40">
        <f t="shared" si="17"/>
        <v>875.05999040153654</v>
      </c>
      <c r="W161"/>
    </row>
    <row r="162" spans="1:23" x14ac:dyDescent="0.25">
      <c r="A162" s="61" t="s">
        <v>2070</v>
      </c>
      <c r="B162" s="66" t="s">
        <v>229</v>
      </c>
      <c r="C162" s="66" t="s">
        <v>230</v>
      </c>
      <c r="D162" s="66">
        <v>407</v>
      </c>
      <c r="E162" s="67" t="s">
        <v>638</v>
      </c>
      <c r="F162" s="68">
        <f t="shared" si="12"/>
        <v>382.58</v>
      </c>
      <c r="G162" s="69">
        <f t="shared" si="13"/>
        <v>0</v>
      </c>
      <c r="H162" s="70" t="s">
        <v>613</v>
      </c>
      <c r="I162" s="70" t="s">
        <v>605</v>
      </c>
      <c r="J162" s="70"/>
      <c r="K162" s="70"/>
      <c r="L162" s="70" t="s">
        <v>604</v>
      </c>
      <c r="M162" s="67"/>
      <c r="N162" s="67"/>
      <c r="O162" s="71" t="str">
        <f>IFERROR(VLOOKUP(C:C,'Results Data'!A:F,6,FALSE), "Not Found")</f>
        <v>Not Found</v>
      </c>
      <c r="P162" s="72" t="str">
        <f>IFERROR(VLOOKUP(C:C,'Results Data'!A:M,13,FALSE), "Not Found")</f>
        <v>Not Found</v>
      </c>
      <c r="Q162" s="27" t="b">
        <f>AND('RIDE DATA'!$A$5&lt;'Registration Data'!$P162,'RIDE DATA'!$B$5&gt;'Registration Data'!$P162)</f>
        <v>0</v>
      </c>
      <c r="R162" s="27">
        <f t="shared" si="14"/>
        <v>0</v>
      </c>
      <c r="S162" s="25">
        <f>COUNTIF('Historical Registration Data'!D:D,'Registration Data'!C101)</f>
        <v>2</v>
      </c>
      <c r="T162" s="28" t="e">
        <f t="shared" si="15"/>
        <v>#VALUE!</v>
      </c>
      <c r="U162" s="29" t="e">
        <f t="shared" si="16"/>
        <v>#VALUE!</v>
      </c>
      <c r="V162" s="40"/>
      <c r="W162"/>
    </row>
    <row r="163" spans="1:23" x14ac:dyDescent="0.25">
      <c r="A163" s="57" t="s">
        <v>2069</v>
      </c>
      <c r="B163" s="73" t="s">
        <v>567</v>
      </c>
      <c r="C163" s="73" t="s">
        <v>568</v>
      </c>
      <c r="D163" s="73">
        <v>253</v>
      </c>
      <c r="E163" s="67" t="s">
        <v>638</v>
      </c>
      <c r="F163" s="68">
        <f t="shared" si="12"/>
        <v>237.82</v>
      </c>
      <c r="G163" s="69">
        <f t="shared" si="13"/>
        <v>237.82</v>
      </c>
      <c r="H163" s="70" t="s">
        <v>602</v>
      </c>
      <c r="I163" s="70" t="s">
        <v>603</v>
      </c>
      <c r="J163" s="70"/>
      <c r="K163" s="70"/>
      <c r="L163" s="70"/>
      <c r="M163" s="67"/>
      <c r="N163" s="67"/>
      <c r="O163" s="71">
        <f>IFERROR(VLOOKUP(C:C,'Results Data'!A:F,6,FALSE), "Not Found")</f>
        <v>0</v>
      </c>
      <c r="P163" s="72">
        <f>IFERROR(VLOOKUP(C:C,'Results Data'!A:M,13,FALSE), "Not Found")</f>
        <v>0</v>
      </c>
      <c r="Q163" s="27" t="b">
        <f>AND('RIDE DATA'!$A$5&lt;'Registration Data'!$P163,'RIDE DATA'!$B$5&gt;'Registration Data'!$P163)</f>
        <v>0</v>
      </c>
      <c r="R163" s="27">
        <f t="shared" si="14"/>
        <v>0</v>
      </c>
      <c r="S163" s="25">
        <f>COUNTIF('Historical Registration Data'!D:D,'Registration Data'!C286)</f>
        <v>1</v>
      </c>
      <c r="T163" s="28">
        <f t="shared" si="15"/>
        <v>0</v>
      </c>
      <c r="U163" s="29">
        <f t="shared" si="16"/>
        <v>0</v>
      </c>
      <c r="V163" s="40">
        <f t="shared" si="17"/>
        <v>0</v>
      </c>
      <c r="W163"/>
    </row>
    <row r="164" spans="1:23" x14ac:dyDescent="0.25">
      <c r="A164" s="57" t="s">
        <v>25</v>
      </c>
      <c r="B164" s="65" t="s">
        <v>493</v>
      </c>
      <c r="C164" s="65" t="s">
        <v>494</v>
      </c>
      <c r="D164" s="52">
        <v>414</v>
      </c>
      <c r="E164"/>
      <c r="F164" s="23">
        <f t="shared" si="12"/>
        <v>389.15999999999997</v>
      </c>
      <c r="G164" s="24">
        <f t="shared" si="13"/>
        <v>389.15999999999997</v>
      </c>
      <c r="H164" s="39"/>
      <c r="I164" s="39"/>
      <c r="J164" s="39"/>
      <c r="K164" s="39"/>
      <c r="L164" s="39"/>
      <c r="O164" s="26">
        <f>IFERROR(VLOOKUP(C:C,'Results Data'!A:F,6,FALSE), "Not Found")</f>
        <v>426</v>
      </c>
      <c r="P164" s="27">
        <f>IFERROR(VLOOKUP(C:C,'Results Data'!A:M,13,FALSE), "Not Found")</f>
        <v>87</v>
      </c>
      <c r="Q164" s="27" t="b">
        <f>AND('RIDE DATA'!$A$5&lt;'Registration Data'!$P164,'RIDE DATA'!$B$5&gt;'Registration Data'!$P164)</f>
        <v>1</v>
      </c>
      <c r="R164" s="27">
        <f t="shared" si="14"/>
        <v>12.78</v>
      </c>
      <c r="S164" s="25">
        <f>COUNTIF('Historical Registration Data'!D:D,'Registration Data'!C240)</f>
        <v>2</v>
      </c>
      <c r="T164" s="28">
        <f t="shared" si="15"/>
        <v>438.78</v>
      </c>
      <c r="U164" s="29">
        <f t="shared" si="16"/>
        <v>1.1275053962380512</v>
      </c>
      <c r="V164" s="88">
        <v>1200</v>
      </c>
      <c r="W164"/>
    </row>
    <row r="165" spans="1:23" x14ac:dyDescent="0.25">
      <c r="A165" s="57" t="s">
        <v>25</v>
      </c>
      <c r="B165" s="65" t="s">
        <v>421</v>
      </c>
      <c r="C165" s="65" t="s">
        <v>422</v>
      </c>
      <c r="D165" s="52">
        <v>353</v>
      </c>
      <c r="E165"/>
      <c r="F165" s="23">
        <f t="shared" si="12"/>
        <v>331.82</v>
      </c>
      <c r="G165" s="24">
        <f t="shared" si="13"/>
        <v>331.82</v>
      </c>
      <c r="H165" s="39"/>
      <c r="I165" s="39"/>
      <c r="J165" s="39"/>
      <c r="K165" s="39"/>
      <c r="L165" s="39"/>
      <c r="O165" s="26">
        <f>IFERROR(VLOOKUP(C:C,'Results Data'!A:F,6,FALSE), "Not Found")</f>
        <v>326</v>
      </c>
      <c r="P165" s="27">
        <f>IFERROR(VLOOKUP(C:C,'Results Data'!A:M,13,FALSE), "Not Found")</f>
        <v>86</v>
      </c>
      <c r="Q165" s="27" t="b">
        <f>AND('RIDE DATA'!$A$5&lt;'Registration Data'!$P165,'RIDE DATA'!$B$5&gt;'Registration Data'!$P165)</f>
        <v>1</v>
      </c>
      <c r="R165" s="27">
        <f t="shared" si="14"/>
        <v>9.7799999999999994</v>
      </c>
      <c r="S165" s="25">
        <f>COUNTIF('Historical Registration Data'!D:D,'Registration Data'!C199)</f>
        <v>2</v>
      </c>
      <c r="T165" s="28">
        <f t="shared" si="15"/>
        <v>335.78</v>
      </c>
      <c r="U165" s="29">
        <f t="shared" si="16"/>
        <v>1.0119341811825688</v>
      </c>
      <c r="V165" s="40">
        <f t="shared" si="17"/>
        <v>119.34181182568837</v>
      </c>
      <c r="W165"/>
    </row>
    <row r="166" spans="1:23" x14ac:dyDescent="0.25">
      <c r="A166" s="56" t="s">
        <v>25</v>
      </c>
      <c r="B166" s="54" t="s">
        <v>38</v>
      </c>
      <c r="C166" s="54" t="s">
        <v>39</v>
      </c>
      <c r="D166" s="53">
        <v>259</v>
      </c>
      <c r="E166" s="11"/>
      <c r="F166" s="23">
        <f t="shared" si="12"/>
        <v>243.45999999999998</v>
      </c>
      <c r="G166" s="24">
        <f t="shared" si="13"/>
        <v>243.45999999999998</v>
      </c>
      <c r="H166" s="39" t="s">
        <v>602</v>
      </c>
      <c r="I166" s="39" t="s">
        <v>605</v>
      </c>
      <c r="J166" s="39"/>
      <c r="K166" s="39"/>
      <c r="L166" s="39" t="s">
        <v>607</v>
      </c>
      <c r="O166" s="26">
        <f>IFERROR(VLOOKUP(C:C,'Results Data'!A:F,6,FALSE), "Not Found")</f>
        <v>224</v>
      </c>
      <c r="P166" s="27">
        <f>IFERROR(VLOOKUP(C:C,'Results Data'!A:M,13,FALSE), "Not Found")</f>
        <v>87</v>
      </c>
      <c r="Q166" s="27" t="b">
        <f>AND('RIDE DATA'!$A$5&lt;'Registration Data'!$P166,'RIDE DATA'!$B$5&gt;'Registration Data'!$P166)</f>
        <v>1</v>
      </c>
      <c r="R166" s="27">
        <f t="shared" si="14"/>
        <v>6.72</v>
      </c>
      <c r="S166" s="25">
        <f>COUNTIF('Historical Registration Data'!D:D,'Registration Data'!C5)</f>
        <v>2</v>
      </c>
      <c r="T166" s="28">
        <f t="shared" si="15"/>
        <v>230.72</v>
      </c>
      <c r="U166" s="29">
        <f t="shared" si="16"/>
        <v>0.94767107533064987</v>
      </c>
      <c r="V166" s="40">
        <f t="shared" si="17"/>
        <v>0</v>
      </c>
      <c r="W166"/>
    </row>
    <row r="167" spans="1:23" x14ac:dyDescent="0.25">
      <c r="A167" s="58" t="s">
        <v>28</v>
      </c>
      <c r="B167" s="65" t="s">
        <v>391</v>
      </c>
      <c r="C167" s="65" t="s">
        <v>392</v>
      </c>
      <c r="D167" s="52">
        <v>463</v>
      </c>
      <c r="E167"/>
      <c r="F167" s="23">
        <f t="shared" si="12"/>
        <v>435.21999999999997</v>
      </c>
      <c r="G167" s="24">
        <f t="shared" si="13"/>
        <v>435.21999999999997</v>
      </c>
      <c r="H167" s="39"/>
      <c r="I167" s="39"/>
      <c r="J167" s="39"/>
      <c r="K167" s="39"/>
      <c r="L167" s="39"/>
      <c r="O167" s="26">
        <f>IFERROR(VLOOKUP(C:C,'Results Data'!A:F,6,FALSE), "Not Found")</f>
        <v>477</v>
      </c>
      <c r="P167" s="27">
        <f>IFERROR(VLOOKUP(C:C,'Results Data'!A:M,13,FALSE), "Not Found")</f>
        <v>88</v>
      </c>
      <c r="Q167" s="27" t="b">
        <f>AND('RIDE DATA'!$A$5&lt;'Registration Data'!$P167,'RIDE DATA'!$B$5&gt;'Registration Data'!$P167)</f>
        <v>1</v>
      </c>
      <c r="R167" s="27">
        <f t="shared" si="14"/>
        <v>14.309999999999999</v>
      </c>
      <c r="S167" s="25">
        <f>COUNTIF('Historical Registration Data'!D:D,'Registration Data'!C183)</f>
        <v>2</v>
      </c>
      <c r="T167" s="28">
        <f t="shared" si="15"/>
        <v>491.31</v>
      </c>
      <c r="U167" s="29">
        <f t="shared" si="16"/>
        <v>1.1288773493865172</v>
      </c>
      <c r="V167" s="88">
        <v>1200</v>
      </c>
      <c r="W167"/>
    </row>
    <row r="168" spans="1:23" x14ac:dyDescent="0.25">
      <c r="A168" s="57" t="s">
        <v>2069</v>
      </c>
      <c r="B168" s="73" t="s">
        <v>339</v>
      </c>
      <c r="C168" s="73" t="s">
        <v>340</v>
      </c>
      <c r="D168" s="73">
        <v>303</v>
      </c>
      <c r="E168" s="74"/>
      <c r="F168" s="68">
        <f t="shared" si="12"/>
        <v>284.82</v>
      </c>
      <c r="G168" s="69">
        <f t="shared" si="13"/>
        <v>284.82</v>
      </c>
      <c r="H168" s="70"/>
      <c r="I168" s="70"/>
      <c r="J168" s="70"/>
      <c r="K168" s="70"/>
      <c r="L168" s="70"/>
      <c r="M168" s="67"/>
      <c r="N168" s="67"/>
      <c r="O168" s="71">
        <f>IFERROR(VLOOKUP(C:C,'Results Data'!A:F,6,FALSE), "Not Found")</f>
        <v>0</v>
      </c>
      <c r="P168" s="72">
        <f>IFERROR(VLOOKUP(C:C,'Results Data'!A:M,13,FALSE), "Not Found")</f>
        <v>0</v>
      </c>
      <c r="Q168" s="27" t="b">
        <f>AND('RIDE DATA'!$A$5&lt;'Registration Data'!$P168,'RIDE DATA'!$B$5&gt;'Registration Data'!$P168)</f>
        <v>0</v>
      </c>
      <c r="R168" s="27">
        <f t="shared" si="14"/>
        <v>0</v>
      </c>
      <c r="S168" s="25">
        <f>COUNTIF('Historical Registration Data'!D:D,'Registration Data'!C157)</f>
        <v>2</v>
      </c>
      <c r="T168" s="28">
        <f t="shared" si="15"/>
        <v>0</v>
      </c>
      <c r="U168" s="29">
        <f t="shared" si="16"/>
        <v>0</v>
      </c>
      <c r="V168" s="40">
        <f t="shared" si="17"/>
        <v>0</v>
      </c>
      <c r="W168"/>
    </row>
    <row r="169" spans="1:23" x14ac:dyDescent="0.25">
      <c r="A169" s="58" t="s">
        <v>2068</v>
      </c>
      <c r="B169" s="73" t="s">
        <v>511</v>
      </c>
      <c r="C169" s="73" t="s">
        <v>512</v>
      </c>
      <c r="D169" s="73">
        <v>197</v>
      </c>
      <c r="E169" s="74"/>
      <c r="F169" s="68">
        <f t="shared" si="12"/>
        <v>185.17999999999998</v>
      </c>
      <c r="G169" s="69">
        <f t="shared" si="13"/>
        <v>185.17999999999998</v>
      </c>
      <c r="H169" s="70"/>
      <c r="I169" s="70"/>
      <c r="J169" s="70"/>
      <c r="K169" s="70"/>
      <c r="L169" s="70"/>
      <c r="M169" s="67"/>
      <c r="N169" s="67"/>
      <c r="O169" s="71">
        <f>IFERROR(VLOOKUP(C:C,'Results Data'!A:F,6,FALSE), "Not Found")</f>
        <v>0</v>
      </c>
      <c r="P169" s="72">
        <f>IFERROR(VLOOKUP(C:C,'Results Data'!A:M,13,FALSE), "Not Found")</f>
        <v>0</v>
      </c>
      <c r="Q169" s="27" t="b">
        <f>AND('RIDE DATA'!$A$5&lt;'Registration Data'!$P169,'RIDE DATA'!$B$5&gt;'Registration Data'!$P169)</f>
        <v>0</v>
      </c>
      <c r="R169" s="27">
        <f t="shared" si="14"/>
        <v>0</v>
      </c>
      <c r="S169" s="25">
        <f>COUNTIF('Historical Registration Data'!D:D,'Registration Data'!C250)</f>
        <v>1</v>
      </c>
      <c r="T169" s="28">
        <f t="shared" si="15"/>
        <v>0</v>
      </c>
      <c r="U169" s="29">
        <f t="shared" si="16"/>
        <v>0</v>
      </c>
      <c r="V169" s="40">
        <f t="shared" si="17"/>
        <v>0</v>
      </c>
      <c r="W169"/>
    </row>
    <row r="170" spans="1:23" x14ac:dyDescent="0.25">
      <c r="A170" s="59" t="s">
        <v>28</v>
      </c>
      <c r="B170" s="54" t="s">
        <v>237</v>
      </c>
      <c r="C170" s="54" t="s">
        <v>238</v>
      </c>
      <c r="D170" s="53">
        <v>530</v>
      </c>
      <c r="E170" s="11"/>
      <c r="F170" s="23">
        <f t="shared" si="12"/>
        <v>498.2</v>
      </c>
      <c r="G170" s="24">
        <f t="shared" si="13"/>
        <v>498.2</v>
      </c>
      <c r="H170" s="39" t="s">
        <v>613</v>
      </c>
      <c r="I170" s="39" t="s">
        <v>605</v>
      </c>
      <c r="J170" s="39"/>
      <c r="K170" s="39"/>
      <c r="L170" s="39" t="s">
        <v>607</v>
      </c>
      <c r="O170" s="26">
        <f>IFERROR(VLOOKUP(C:C,'Results Data'!A:F,6,FALSE), "Not Found")</f>
        <v>508</v>
      </c>
      <c r="P170" s="27">
        <f>IFERROR(VLOOKUP(C:C,'Results Data'!A:M,13,FALSE), "Not Found")</f>
        <v>83</v>
      </c>
      <c r="Q170" s="27" t="b">
        <f>AND('RIDE DATA'!$A$5&lt;'Registration Data'!$P170,'RIDE DATA'!$B$5&gt;'Registration Data'!$P170)</f>
        <v>0</v>
      </c>
      <c r="R170" s="27">
        <f t="shared" si="14"/>
        <v>0</v>
      </c>
      <c r="S170" s="25">
        <f>COUNTIF('Historical Registration Data'!D:D,'Registration Data'!C105)</f>
        <v>2</v>
      </c>
      <c r="T170" s="28">
        <f t="shared" si="15"/>
        <v>508</v>
      </c>
      <c r="U170" s="29">
        <f t="shared" si="16"/>
        <v>1.0196708149337617</v>
      </c>
      <c r="V170" s="40">
        <f t="shared" si="17"/>
        <v>196.70814933761659</v>
      </c>
      <c r="W170"/>
    </row>
    <row r="171" spans="1:23" x14ac:dyDescent="0.25">
      <c r="A171" s="57" t="s">
        <v>25</v>
      </c>
      <c r="B171" s="65" t="s">
        <v>509</v>
      </c>
      <c r="C171" s="65" t="s">
        <v>510</v>
      </c>
      <c r="D171" s="52">
        <v>261</v>
      </c>
      <c r="E171"/>
      <c r="F171" s="23">
        <f t="shared" si="12"/>
        <v>245.33999999999997</v>
      </c>
      <c r="G171" s="24">
        <f t="shared" si="13"/>
        <v>245.33999999999997</v>
      </c>
      <c r="H171" s="39"/>
      <c r="I171" s="39"/>
      <c r="J171" s="39"/>
      <c r="K171" s="39"/>
      <c r="L171" s="39"/>
      <c r="O171" s="26">
        <f>IFERROR(VLOOKUP(C:C,'Results Data'!A:F,6,FALSE), "Not Found")</f>
        <v>313</v>
      </c>
      <c r="P171" s="27">
        <f>IFERROR(VLOOKUP(C:C,'Results Data'!A:M,13,FALSE), "Not Found")</f>
        <v>86</v>
      </c>
      <c r="Q171" s="27" t="b">
        <f>AND('RIDE DATA'!$A$5&lt;'Registration Data'!$P171,'RIDE DATA'!$B$5&gt;'Registration Data'!$P171)</f>
        <v>1</v>
      </c>
      <c r="R171" s="27">
        <f t="shared" si="14"/>
        <v>9.3899999999999988</v>
      </c>
      <c r="S171" s="25">
        <f>COUNTIF('Historical Registration Data'!D:D,'Registration Data'!C249)</f>
        <v>2</v>
      </c>
      <c r="T171" s="28">
        <f t="shared" si="15"/>
        <v>322.39</v>
      </c>
      <c r="U171" s="29">
        <f t="shared" si="16"/>
        <v>1.3140539659248391</v>
      </c>
      <c r="V171" s="88">
        <v>1200</v>
      </c>
      <c r="W171"/>
    </row>
    <row r="172" spans="1:23" x14ac:dyDescent="0.25">
      <c r="A172" s="63" t="s">
        <v>26</v>
      </c>
      <c r="B172" s="65" t="s">
        <v>361</v>
      </c>
      <c r="C172" s="65" t="s">
        <v>362</v>
      </c>
      <c r="D172" s="52">
        <v>340</v>
      </c>
      <c r="E172" s="11" t="s">
        <v>638</v>
      </c>
      <c r="F172" s="23">
        <f t="shared" si="12"/>
        <v>319.59999999999997</v>
      </c>
      <c r="G172" s="24">
        <f t="shared" si="13"/>
        <v>319.59999999999997</v>
      </c>
      <c r="H172" s="39"/>
      <c r="I172" s="39"/>
      <c r="J172" s="39"/>
      <c r="K172" s="39"/>
      <c r="L172" s="39"/>
      <c r="O172" s="26">
        <f>IFERROR(VLOOKUP(C:C,'Results Data'!A:F,6,FALSE), "Not Found")</f>
        <v>345</v>
      </c>
      <c r="P172" s="27">
        <f>IFERROR(VLOOKUP(C:C,'Results Data'!A:M,13,FALSE), "Not Found")</f>
        <v>86</v>
      </c>
      <c r="Q172" s="27" t="b">
        <f>AND('RIDE DATA'!$A$5&lt;'Registration Data'!$P172,'RIDE DATA'!$B$5&gt;'Registration Data'!$P172)</f>
        <v>1</v>
      </c>
      <c r="R172" s="27">
        <f t="shared" si="14"/>
        <v>10.35</v>
      </c>
      <c r="S172" s="25">
        <f>COUNTIF('Historical Registration Data'!D:D,'Registration Data'!C168)</f>
        <v>1</v>
      </c>
      <c r="T172" s="28">
        <f t="shared" si="15"/>
        <v>355.35</v>
      </c>
      <c r="U172" s="29">
        <f t="shared" si="16"/>
        <v>1.1118585732165209</v>
      </c>
      <c r="V172" s="40">
        <f t="shared" si="17"/>
        <v>1118.5857321652093</v>
      </c>
      <c r="W172"/>
    </row>
    <row r="173" spans="1:23" x14ac:dyDescent="0.25">
      <c r="A173" s="63" t="s">
        <v>2067</v>
      </c>
      <c r="B173" s="73" t="s">
        <v>467</v>
      </c>
      <c r="C173" s="73" t="s">
        <v>468</v>
      </c>
      <c r="D173" s="73">
        <v>230</v>
      </c>
      <c r="E173" s="74"/>
      <c r="F173" s="68">
        <f t="shared" si="12"/>
        <v>216.2</v>
      </c>
      <c r="G173" s="69">
        <f t="shared" si="13"/>
        <v>216.2</v>
      </c>
      <c r="H173" s="70"/>
      <c r="I173" s="70"/>
      <c r="J173" s="70"/>
      <c r="K173" s="70"/>
      <c r="L173" s="70"/>
      <c r="M173" s="67"/>
      <c r="N173" s="67"/>
      <c r="O173" s="71">
        <f>IFERROR(VLOOKUP(C:C,'Results Data'!A:F,6,FALSE), "Not Found")</f>
        <v>0</v>
      </c>
      <c r="P173" s="72">
        <f>IFERROR(VLOOKUP(C:C,'Results Data'!A:M,13,FALSE), "Not Found")</f>
        <v>0</v>
      </c>
      <c r="Q173" s="27" t="b">
        <f>AND('RIDE DATA'!$A$5&lt;'Registration Data'!$P173,'RIDE DATA'!$B$5&gt;'Registration Data'!$P173)</f>
        <v>0</v>
      </c>
      <c r="R173" s="27">
        <f t="shared" si="14"/>
        <v>0</v>
      </c>
      <c r="S173" s="25">
        <f>COUNTIF('Historical Registration Data'!D:D,'Registration Data'!C223)</f>
        <v>2</v>
      </c>
      <c r="T173" s="28">
        <f t="shared" si="15"/>
        <v>0</v>
      </c>
      <c r="U173" s="29">
        <f t="shared" si="16"/>
        <v>0</v>
      </c>
      <c r="V173" s="40">
        <f t="shared" si="17"/>
        <v>0</v>
      </c>
      <c r="W173"/>
    </row>
    <row r="174" spans="1:23" x14ac:dyDescent="0.25">
      <c r="A174" s="56" t="s">
        <v>25</v>
      </c>
      <c r="B174" s="54" t="s">
        <v>110</v>
      </c>
      <c r="C174" s="54" t="s">
        <v>111</v>
      </c>
      <c r="D174" s="53">
        <v>240</v>
      </c>
      <c r="E174" s="11"/>
      <c r="F174" s="23">
        <f t="shared" si="12"/>
        <v>225.6</v>
      </c>
      <c r="G174" s="24">
        <f t="shared" si="13"/>
        <v>225.6</v>
      </c>
      <c r="H174" s="39" t="s">
        <v>602</v>
      </c>
      <c r="I174" s="39" t="s">
        <v>611</v>
      </c>
      <c r="J174" s="39" t="s">
        <v>618</v>
      </c>
      <c r="K174" s="39"/>
      <c r="L174" s="39"/>
      <c r="O174" s="26">
        <f>IFERROR(VLOOKUP(C:C,'Results Data'!A:F,6,FALSE), "Not Found")</f>
        <v>241</v>
      </c>
      <c r="P174" s="27">
        <f>IFERROR(VLOOKUP(C:C,'Results Data'!A:M,13,FALSE), "Not Found")</f>
        <v>86</v>
      </c>
      <c r="Q174" s="27" t="b">
        <f>AND('RIDE DATA'!$A$5&lt;'Registration Data'!$P174,'RIDE DATA'!$B$5&gt;'Registration Data'!$P174)</f>
        <v>1</v>
      </c>
      <c r="R174" s="27">
        <f t="shared" si="14"/>
        <v>7.2299999999999995</v>
      </c>
      <c r="S174" s="25">
        <f>COUNTIF('Historical Registration Data'!D:D,'Registration Data'!C41)</f>
        <v>2</v>
      </c>
      <c r="T174" s="28">
        <f t="shared" si="15"/>
        <v>248.23</v>
      </c>
      <c r="U174" s="29">
        <f t="shared" si="16"/>
        <v>1.1003102836879433</v>
      </c>
      <c r="V174" s="40">
        <f t="shared" si="17"/>
        <v>1003.1028368794326</v>
      </c>
      <c r="W174"/>
    </row>
    <row r="175" spans="1:23" x14ac:dyDescent="0.25">
      <c r="A175" s="61" t="s">
        <v>29</v>
      </c>
      <c r="B175" s="54" t="s">
        <v>182</v>
      </c>
      <c r="C175" s="54" t="s">
        <v>183</v>
      </c>
      <c r="D175" s="53">
        <v>459</v>
      </c>
      <c r="E175" s="11"/>
      <c r="F175" s="23">
        <f t="shared" si="12"/>
        <v>431.46</v>
      </c>
      <c r="G175" s="24">
        <f t="shared" si="13"/>
        <v>431.46</v>
      </c>
      <c r="H175" s="39" t="s">
        <v>602</v>
      </c>
      <c r="I175" s="39" t="s">
        <v>608</v>
      </c>
      <c r="J175" s="39"/>
      <c r="K175" s="39"/>
      <c r="L175" s="39"/>
      <c r="O175" s="26">
        <f>IFERROR(VLOOKUP(C:C,'Results Data'!A:F,6,FALSE), "Not Found")</f>
        <v>471</v>
      </c>
      <c r="P175" s="27">
        <f>IFERROR(VLOOKUP(C:C,'Results Data'!A:M,13,FALSE), "Not Found")</f>
        <v>87</v>
      </c>
      <c r="Q175" s="27" t="b">
        <f>AND('RIDE DATA'!$A$5&lt;'Registration Data'!$P175,'RIDE DATA'!$B$5&gt;'Registration Data'!$P175)</f>
        <v>1</v>
      </c>
      <c r="R175" s="27">
        <f t="shared" si="14"/>
        <v>14.129999999999999</v>
      </c>
      <c r="S175" s="25">
        <f>COUNTIF('Historical Registration Data'!D:D,'Registration Data'!C77)</f>
        <v>0</v>
      </c>
      <c r="T175" s="28">
        <f t="shared" si="15"/>
        <v>485.13</v>
      </c>
      <c r="U175" s="29">
        <f t="shared" si="16"/>
        <v>1.1243916006118759</v>
      </c>
      <c r="V175" s="88">
        <v>1200</v>
      </c>
      <c r="W175"/>
    </row>
    <row r="176" spans="1:23" x14ac:dyDescent="0.25">
      <c r="A176" s="60" t="s">
        <v>29</v>
      </c>
      <c r="B176" s="65" t="s">
        <v>565</v>
      </c>
      <c r="C176" s="65" t="s">
        <v>566</v>
      </c>
      <c r="D176" s="52">
        <v>430</v>
      </c>
      <c r="E176" s="11" t="s">
        <v>638</v>
      </c>
      <c r="F176" s="23">
        <f t="shared" si="12"/>
        <v>404.2</v>
      </c>
      <c r="G176" s="24">
        <f t="shared" si="13"/>
        <v>404.2</v>
      </c>
      <c r="H176" s="39" t="s">
        <v>602</v>
      </c>
      <c r="I176" s="39"/>
      <c r="J176" s="39"/>
      <c r="K176" s="39"/>
      <c r="L176" s="39"/>
      <c r="O176" s="26">
        <f>IFERROR(VLOOKUP(C:C,'Results Data'!A:F,6,FALSE), "Not Found")</f>
        <v>329</v>
      </c>
      <c r="P176" s="27">
        <f>IFERROR(VLOOKUP(C:C,'Results Data'!A:M,13,FALSE), "Not Found")</f>
        <v>83</v>
      </c>
      <c r="Q176" s="27" t="b">
        <f>AND('RIDE DATA'!$A$5&lt;'Registration Data'!$P176,'RIDE DATA'!$B$5&gt;'Registration Data'!$P176)</f>
        <v>0</v>
      </c>
      <c r="R176" s="27">
        <f t="shared" si="14"/>
        <v>0</v>
      </c>
      <c r="S176" s="25">
        <f>COUNTIF('Historical Registration Data'!D:D,'Registration Data'!C285)</f>
        <v>2</v>
      </c>
      <c r="T176" s="28">
        <f t="shared" si="15"/>
        <v>329</v>
      </c>
      <c r="U176" s="29">
        <f t="shared" si="16"/>
        <v>0.81395348837209303</v>
      </c>
      <c r="V176" s="40">
        <f t="shared" si="17"/>
        <v>0</v>
      </c>
      <c r="W176" s="5"/>
    </row>
    <row r="177" spans="1:23" x14ac:dyDescent="0.25">
      <c r="A177" s="60" t="s">
        <v>29</v>
      </c>
      <c r="B177" s="65" t="s">
        <v>349</v>
      </c>
      <c r="C177" s="65" t="s">
        <v>350</v>
      </c>
      <c r="D177" s="52">
        <v>413</v>
      </c>
      <c r="E177"/>
      <c r="F177" s="23">
        <f t="shared" si="12"/>
        <v>388.21999999999997</v>
      </c>
      <c r="G177" s="24">
        <f t="shared" si="13"/>
        <v>388.21999999999997</v>
      </c>
      <c r="H177" s="39"/>
      <c r="I177" s="39"/>
      <c r="J177" s="39"/>
      <c r="K177" s="39"/>
      <c r="L177" s="39"/>
      <c r="O177" s="26">
        <f>IFERROR(VLOOKUP(C:C,'Results Data'!A:F,6,FALSE), "Not Found")</f>
        <v>430</v>
      </c>
      <c r="P177" s="27">
        <f>IFERROR(VLOOKUP(C:C,'Results Data'!A:M,13,FALSE), "Not Found")</f>
        <v>88</v>
      </c>
      <c r="Q177" s="27" t="b">
        <f>AND('RIDE DATA'!$A$5&lt;'Registration Data'!$P177,'RIDE DATA'!$B$5&gt;'Registration Data'!$P177)</f>
        <v>1</v>
      </c>
      <c r="R177" s="27">
        <f t="shared" si="14"/>
        <v>12.9</v>
      </c>
      <c r="S177" s="25">
        <f>COUNTIF('Historical Registration Data'!D:D,'Registration Data'!C162)</f>
        <v>0</v>
      </c>
      <c r="T177" s="28">
        <f t="shared" si="15"/>
        <v>442.9</v>
      </c>
      <c r="U177" s="29">
        <f t="shared" si="16"/>
        <v>1.1408479727989285</v>
      </c>
      <c r="V177" s="88">
        <v>1200</v>
      </c>
      <c r="W177"/>
    </row>
    <row r="178" spans="1:23" x14ac:dyDescent="0.25">
      <c r="A178" s="59" t="s">
        <v>28</v>
      </c>
      <c r="B178" s="54" t="s">
        <v>156</v>
      </c>
      <c r="C178" s="54" t="s">
        <v>157</v>
      </c>
      <c r="D178" s="53">
        <v>356</v>
      </c>
      <c r="E178" s="11"/>
      <c r="F178" s="23">
        <f t="shared" si="12"/>
        <v>334.64</v>
      </c>
      <c r="G178" s="24">
        <f t="shared" si="13"/>
        <v>334.64</v>
      </c>
      <c r="H178" s="39" t="s">
        <v>613</v>
      </c>
      <c r="I178" s="39" t="s">
        <v>603</v>
      </c>
      <c r="J178" s="39"/>
      <c r="K178" s="39"/>
      <c r="L178" s="39" t="s">
        <v>604</v>
      </c>
      <c r="O178" s="26">
        <f>IFERROR(VLOOKUP(C:C,'Results Data'!A:F,6,FALSE), "Not Found")</f>
        <v>303</v>
      </c>
      <c r="P178" s="27">
        <f>IFERROR(VLOOKUP(C:C,'Results Data'!A:M,13,FALSE), "Not Found")</f>
        <v>84</v>
      </c>
      <c r="Q178" s="27" t="b">
        <f>AND('RIDE DATA'!$A$5&lt;'Registration Data'!$P178,'RIDE DATA'!$B$5&gt;'Registration Data'!$P178)</f>
        <v>1</v>
      </c>
      <c r="R178" s="27">
        <f t="shared" si="14"/>
        <v>9.09</v>
      </c>
      <c r="S178" s="25">
        <f>COUNTIF('Historical Registration Data'!D:D,'Registration Data'!C64)</f>
        <v>2</v>
      </c>
      <c r="T178" s="28">
        <f t="shared" si="15"/>
        <v>312.08999999999997</v>
      </c>
      <c r="U178" s="29">
        <f t="shared" si="16"/>
        <v>0.93261415252211333</v>
      </c>
      <c r="V178" s="40">
        <f t="shared" si="17"/>
        <v>0</v>
      </c>
      <c r="W178"/>
    </row>
    <row r="179" spans="1:23" x14ac:dyDescent="0.25">
      <c r="A179" s="60" t="s">
        <v>29</v>
      </c>
      <c r="B179" s="65" t="s">
        <v>397</v>
      </c>
      <c r="C179" s="65" t="s">
        <v>398</v>
      </c>
      <c r="D179" s="52">
        <v>140</v>
      </c>
      <c r="E179" s="11" t="s">
        <v>638</v>
      </c>
      <c r="F179" s="23">
        <f t="shared" si="12"/>
        <v>131.6</v>
      </c>
      <c r="G179" s="24">
        <f t="shared" si="13"/>
        <v>131.6</v>
      </c>
      <c r="H179" s="39" t="s">
        <v>613</v>
      </c>
      <c r="I179" s="39" t="s">
        <v>605</v>
      </c>
      <c r="J179" s="39"/>
      <c r="K179" s="39"/>
      <c r="L179" s="39" t="s">
        <v>604</v>
      </c>
      <c r="O179" s="26">
        <f>IFERROR(VLOOKUP(C:C,'Results Data'!A:F,6,FALSE), "Not Found")</f>
        <v>165</v>
      </c>
      <c r="P179" s="27">
        <f>IFERROR(VLOOKUP(C:C,'Results Data'!A:M,13,FALSE), "Not Found")</f>
        <v>85</v>
      </c>
      <c r="Q179" s="27" t="b">
        <f>AND('RIDE DATA'!$A$5&lt;'Registration Data'!$P179,'RIDE DATA'!$B$5&gt;'Registration Data'!$P179)</f>
        <v>1</v>
      </c>
      <c r="R179" s="27">
        <f t="shared" si="14"/>
        <v>4.95</v>
      </c>
      <c r="S179" s="25">
        <f>COUNTIF('Historical Registration Data'!D:D,'Registration Data'!C186)</f>
        <v>2</v>
      </c>
      <c r="T179" s="28">
        <f t="shared" si="15"/>
        <v>169.95</v>
      </c>
      <c r="U179" s="29">
        <f t="shared" si="16"/>
        <v>1.2914133738601823</v>
      </c>
      <c r="V179" s="88">
        <v>1200</v>
      </c>
      <c r="W179" s="5"/>
    </row>
    <row r="180" spans="1:23" x14ac:dyDescent="0.25">
      <c r="A180" s="61" t="s">
        <v>29</v>
      </c>
      <c r="B180" s="54" t="s">
        <v>257</v>
      </c>
      <c r="C180" s="54" t="s">
        <v>258</v>
      </c>
      <c r="D180" s="53">
        <v>510</v>
      </c>
      <c r="E180" s="11"/>
      <c r="F180" s="23">
        <f t="shared" si="12"/>
        <v>479.4</v>
      </c>
      <c r="G180" s="24">
        <f t="shared" si="13"/>
        <v>479.4</v>
      </c>
      <c r="H180" s="39" t="s">
        <v>602</v>
      </c>
      <c r="I180" s="39" t="s">
        <v>617</v>
      </c>
      <c r="J180" s="39" t="s">
        <v>612</v>
      </c>
      <c r="K180" s="39"/>
      <c r="L180" s="39"/>
      <c r="O180" s="26">
        <f>IFERROR(VLOOKUP(C:C,'Results Data'!A:F,6,FALSE), "Not Found")</f>
        <v>514</v>
      </c>
      <c r="P180" s="27">
        <f>IFERROR(VLOOKUP(C:C,'Results Data'!A:M,13,FALSE), "Not Found")</f>
        <v>86</v>
      </c>
      <c r="Q180" s="27" t="b">
        <f>AND('RIDE DATA'!$A$5&lt;'Registration Data'!$P180,'RIDE DATA'!$B$5&gt;'Registration Data'!$P180)</f>
        <v>1</v>
      </c>
      <c r="R180" s="27">
        <f t="shared" si="14"/>
        <v>15.42</v>
      </c>
      <c r="S180" s="25">
        <f>COUNTIF('Historical Registration Data'!D:D,'Registration Data'!C115)</f>
        <v>2</v>
      </c>
      <c r="T180" s="28">
        <f t="shared" si="15"/>
        <v>529.41999999999996</v>
      </c>
      <c r="U180" s="29">
        <f t="shared" si="16"/>
        <v>1.1043387567793075</v>
      </c>
      <c r="V180" s="40">
        <f t="shared" si="17"/>
        <v>1043.3875677930748</v>
      </c>
      <c r="W180"/>
    </row>
    <row r="181" spans="1:23" x14ac:dyDescent="0.25">
      <c r="A181" s="61" t="s">
        <v>29</v>
      </c>
      <c r="B181" s="54" t="s">
        <v>68</v>
      </c>
      <c r="C181" s="54" t="s">
        <v>69</v>
      </c>
      <c r="D181" s="53">
        <v>327</v>
      </c>
      <c r="E181" s="11"/>
      <c r="F181" s="23">
        <f t="shared" si="12"/>
        <v>307.38</v>
      </c>
      <c r="G181" s="24">
        <f t="shared" si="13"/>
        <v>307.38</v>
      </c>
      <c r="H181" s="39" t="s">
        <v>602</v>
      </c>
      <c r="I181" s="39" t="s">
        <v>617</v>
      </c>
      <c r="J181" s="39" t="s">
        <v>614</v>
      </c>
      <c r="K181" s="39"/>
      <c r="L181" s="39"/>
      <c r="O181" s="26">
        <f>IFERROR(VLOOKUP(C:C,'Results Data'!A:F,6,FALSE), "Not Found")</f>
        <v>317</v>
      </c>
      <c r="P181" s="27">
        <f>IFERROR(VLOOKUP(C:C,'Results Data'!A:M,13,FALSE), "Not Found")</f>
        <v>88</v>
      </c>
      <c r="Q181" s="27" t="b">
        <f>AND('RIDE DATA'!$A$5&lt;'Registration Data'!$P181,'RIDE DATA'!$B$5&gt;'Registration Data'!$P181)</f>
        <v>1</v>
      </c>
      <c r="R181" s="27">
        <f t="shared" si="14"/>
        <v>9.51</v>
      </c>
      <c r="S181" s="25">
        <f>COUNTIF('Historical Registration Data'!D:D,'Registration Data'!C20)</f>
        <v>1</v>
      </c>
      <c r="T181" s="28">
        <f t="shared" si="15"/>
        <v>326.51</v>
      </c>
      <c r="U181" s="29">
        <f t="shared" si="16"/>
        <v>1.0622356692042423</v>
      </c>
      <c r="V181" s="40">
        <f t="shared" si="17"/>
        <v>622.35669204242288</v>
      </c>
      <c r="W181"/>
    </row>
    <row r="182" spans="1:23" x14ac:dyDescent="0.25">
      <c r="A182" s="61" t="s">
        <v>2070</v>
      </c>
      <c r="B182" s="66" t="s">
        <v>212</v>
      </c>
      <c r="C182" s="66" t="s">
        <v>213</v>
      </c>
      <c r="D182" s="66">
        <v>383</v>
      </c>
      <c r="E182" s="67" t="s">
        <v>638</v>
      </c>
      <c r="F182" s="68">
        <f t="shared" si="12"/>
        <v>360.02</v>
      </c>
      <c r="G182" s="69">
        <f t="shared" si="13"/>
        <v>0</v>
      </c>
      <c r="H182" s="70" t="s">
        <v>602</v>
      </c>
      <c r="I182" s="70"/>
      <c r="J182" s="70"/>
      <c r="K182" s="70"/>
      <c r="L182" s="70"/>
      <c r="M182" s="67"/>
      <c r="N182" s="67"/>
      <c r="O182" s="71" t="str">
        <f>IFERROR(VLOOKUP(C:C,'Results Data'!A:F,6,FALSE), "Not Found")</f>
        <v>Not Found</v>
      </c>
      <c r="P182" s="72" t="str">
        <f>IFERROR(VLOOKUP(C:C,'Results Data'!A:M,13,FALSE), "Not Found")</f>
        <v>Not Found</v>
      </c>
      <c r="Q182" s="27" t="b">
        <f>AND('RIDE DATA'!$A$5&lt;'Registration Data'!$P182,'RIDE DATA'!$B$5&gt;'Registration Data'!$P182)</f>
        <v>0</v>
      </c>
      <c r="R182" s="27">
        <f t="shared" si="14"/>
        <v>0</v>
      </c>
      <c r="S182" s="25">
        <f>COUNTIF('Historical Registration Data'!D:D,'Registration Data'!C92)</f>
        <v>2</v>
      </c>
      <c r="T182" s="28" t="e">
        <f t="shared" si="15"/>
        <v>#VALUE!</v>
      </c>
      <c r="U182" s="29" t="e">
        <f t="shared" si="16"/>
        <v>#VALUE!</v>
      </c>
      <c r="V182" s="40"/>
      <c r="W182"/>
    </row>
    <row r="183" spans="1:23" x14ac:dyDescent="0.25">
      <c r="A183" s="56" t="s">
        <v>25</v>
      </c>
      <c r="B183" s="54" t="s">
        <v>190</v>
      </c>
      <c r="C183" s="54" t="s">
        <v>191</v>
      </c>
      <c r="D183" s="53">
        <v>519</v>
      </c>
      <c r="E183" s="11"/>
      <c r="F183" s="23">
        <f t="shared" si="12"/>
        <v>487.85999999999996</v>
      </c>
      <c r="G183" s="24">
        <f t="shared" si="13"/>
        <v>487.85999999999996</v>
      </c>
      <c r="H183" s="39"/>
      <c r="I183" s="39"/>
      <c r="J183" s="39"/>
      <c r="K183" s="39"/>
      <c r="L183" s="39"/>
      <c r="O183" s="26">
        <f>IFERROR(VLOOKUP(C:C,'Results Data'!A:F,6,FALSE), "Not Found")</f>
        <v>511</v>
      </c>
      <c r="P183" s="27">
        <f>IFERROR(VLOOKUP(C:C,'Results Data'!A:M,13,FALSE), "Not Found")</f>
        <v>86</v>
      </c>
      <c r="Q183" s="27" t="b">
        <f>AND('RIDE DATA'!$A$5&lt;'Registration Data'!$P183,'RIDE DATA'!$B$5&gt;'Registration Data'!$P183)</f>
        <v>1</v>
      </c>
      <c r="R183" s="27">
        <f t="shared" si="14"/>
        <v>15.33</v>
      </c>
      <c r="S183" s="25">
        <f>COUNTIF('Historical Registration Data'!D:D,'Registration Data'!C81)</f>
        <v>2</v>
      </c>
      <c r="T183" s="28">
        <f t="shared" si="15"/>
        <v>526.33000000000004</v>
      </c>
      <c r="U183" s="29">
        <f t="shared" si="16"/>
        <v>1.0788545894313943</v>
      </c>
      <c r="V183" s="40">
        <f t="shared" si="17"/>
        <v>788.54589431394345</v>
      </c>
      <c r="W183"/>
    </row>
    <row r="184" spans="1:23" x14ac:dyDescent="0.25">
      <c r="A184" s="56" t="s">
        <v>2069</v>
      </c>
      <c r="B184" s="66" t="s">
        <v>241</v>
      </c>
      <c r="C184" s="66" t="s">
        <v>242</v>
      </c>
      <c r="D184" s="66">
        <v>319</v>
      </c>
      <c r="E184" s="67"/>
      <c r="F184" s="68">
        <f t="shared" si="12"/>
        <v>299.85999999999996</v>
      </c>
      <c r="G184" s="69">
        <f t="shared" si="13"/>
        <v>299.85999999999996</v>
      </c>
      <c r="H184" s="70" t="s">
        <v>613</v>
      </c>
      <c r="I184" s="70" t="s">
        <v>603</v>
      </c>
      <c r="J184" s="70"/>
      <c r="K184" s="70"/>
      <c r="L184" s="70" t="s">
        <v>623</v>
      </c>
      <c r="M184" s="67"/>
      <c r="N184" s="67"/>
      <c r="O184" s="71">
        <f>IFERROR(VLOOKUP(C:C,'Results Data'!A:F,6,FALSE), "Not Found")</f>
        <v>0</v>
      </c>
      <c r="P184" s="72">
        <f>IFERROR(VLOOKUP(C:C,'Results Data'!A:M,13,FALSE), "Not Found")</f>
        <v>0</v>
      </c>
      <c r="Q184" s="27" t="b">
        <f>AND('RIDE DATA'!$A$5&lt;'Registration Data'!$P184,'RIDE DATA'!$B$5&gt;'Registration Data'!$P184)</f>
        <v>0</v>
      </c>
      <c r="R184" s="27">
        <f t="shared" si="14"/>
        <v>0</v>
      </c>
      <c r="S184" s="25">
        <f>COUNTIF('Historical Registration Data'!D:D,'Registration Data'!C107)</f>
        <v>2</v>
      </c>
      <c r="T184" s="28">
        <f t="shared" si="15"/>
        <v>0</v>
      </c>
      <c r="U184" s="29">
        <f t="shared" si="16"/>
        <v>0</v>
      </c>
      <c r="V184" s="40">
        <f t="shared" si="17"/>
        <v>0</v>
      </c>
      <c r="W184"/>
    </row>
    <row r="185" spans="1:23" x14ac:dyDescent="0.25">
      <c r="A185" s="57" t="s">
        <v>25</v>
      </c>
      <c r="B185" s="65" t="s">
        <v>459</v>
      </c>
      <c r="C185" s="65" t="s">
        <v>460</v>
      </c>
      <c r="D185" s="52">
        <v>243</v>
      </c>
      <c r="E185"/>
      <c r="F185" s="23">
        <f t="shared" si="12"/>
        <v>228.42</v>
      </c>
      <c r="G185" s="24">
        <f t="shared" si="13"/>
        <v>228.42</v>
      </c>
      <c r="H185" s="39" t="s">
        <v>613</v>
      </c>
      <c r="I185" s="39" t="s">
        <v>603</v>
      </c>
      <c r="J185" s="39"/>
      <c r="K185" s="39"/>
      <c r="L185" s="39" t="s">
        <v>625</v>
      </c>
      <c r="O185" s="26">
        <f>IFERROR(VLOOKUP(C:C,'Results Data'!A:F,6,FALSE), "Not Found")</f>
        <v>255</v>
      </c>
      <c r="P185" s="27">
        <f>IFERROR(VLOOKUP(C:C,'Results Data'!A:M,13,FALSE), "Not Found")</f>
        <v>85</v>
      </c>
      <c r="Q185" s="27" t="b">
        <f>AND('RIDE DATA'!$A$5&lt;'Registration Data'!$P185,'RIDE DATA'!$B$5&gt;'Registration Data'!$P185)</f>
        <v>1</v>
      </c>
      <c r="R185" s="27">
        <f t="shared" si="14"/>
        <v>7.6499999999999995</v>
      </c>
      <c r="S185" s="25">
        <f>COUNTIF('Historical Registration Data'!D:D,'Registration Data'!C219)</f>
        <v>2</v>
      </c>
      <c r="T185" s="28">
        <f t="shared" si="15"/>
        <v>262.64999999999998</v>
      </c>
      <c r="U185" s="29">
        <f t="shared" si="16"/>
        <v>1.1498555292881534</v>
      </c>
      <c r="V185" s="88">
        <v>1200</v>
      </c>
      <c r="W185"/>
    </row>
    <row r="186" spans="1:23" x14ac:dyDescent="0.25">
      <c r="A186" s="57" t="s">
        <v>25</v>
      </c>
      <c r="B186" s="65" t="s">
        <v>517</v>
      </c>
      <c r="C186" s="65" t="s">
        <v>518</v>
      </c>
      <c r="D186" s="52">
        <v>715</v>
      </c>
      <c r="E186"/>
      <c r="F186" s="23">
        <f t="shared" si="12"/>
        <v>672.09999999999991</v>
      </c>
      <c r="G186" s="24">
        <f t="shared" si="13"/>
        <v>672.09999999999991</v>
      </c>
      <c r="H186" s="39" t="s">
        <v>628</v>
      </c>
      <c r="I186" s="39" t="s">
        <v>611</v>
      </c>
      <c r="J186" s="39"/>
      <c r="K186" s="39"/>
      <c r="L186" s="39"/>
      <c r="O186" s="26">
        <f>IFERROR(VLOOKUP(C:C,'Results Data'!A:F,6,FALSE), "Not Found")</f>
        <v>717</v>
      </c>
      <c r="P186" s="27">
        <f>IFERROR(VLOOKUP(C:C,'Results Data'!A:M,13,FALSE), "Not Found")</f>
        <v>58</v>
      </c>
      <c r="Q186" s="27" t="b">
        <f>AND('RIDE DATA'!$A$5&lt;'Registration Data'!$P186,'RIDE DATA'!$B$5&gt;'Registration Data'!$P186)</f>
        <v>0</v>
      </c>
      <c r="R186" s="27">
        <f t="shared" si="14"/>
        <v>0</v>
      </c>
      <c r="S186" s="25">
        <f>COUNTIF('Historical Registration Data'!D:D,'Registration Data'!C254)</f>
        <v>2</v>
      </c>
      <c r="T186" s="28">
        <f t="shared" si="15"/>
        <v>717</v>
      </c>
      <c r="U186" s="29">
        <f t="shared" si="16"/>
        <v>1.0668055348906413</v>
      </c>
      <c r="V186" s="40">
        <f t="shared" si="17"/>
        <v>668.05534890641343</v>
      </c>
      <c r="W186"/>
    </row>
    <row r="187" spans="1:23" x14ac:dyDescent="0.25">
      <c r="A187" s="59" t="s">
        <v>28</v>
      </c>
      <c r="B187" s="54" t="s">
        <v>64</v>
      </c>
      <c r="C187" s="54" t="s">
        <v>65</v>
      </c>
      <c r="D187" s="53">
        <v>438</v>
      </c>
      <c r="E187" s="11" t="s">
        <v>638</v>
      </c>
      <c r="F187" s="23">
        <f t="shared" si="12"/>
        <v>411.71999999999997</v>
      </c>
      <c r="G187" s="24">
        <f t="shared" si="13"/>
        <v>411.71999999999997</v>
      </c>
      <c r="H187" s="39" t="s">
        <v>613</v>
      </c>
      <c r="I187" s="39" t="s">
        <v>605</v>
      </c>
      <c r="J187" s="39"/>
      <c r="K187" s="39"/>
      <c r="L187" s="39" t="s">
        <v>616</v>
      </c>
      <c r="O187" s="26">
        <f>IFERROR(VLOOKUP(C:C,'Results Data'!A:F,6,FALSE), "Not Found")</f>
        <v>254</v>
      </c>
      <c r="P187" s="27">
        <f>IFERROR(VLOOKUP(C:C,'Results Data'!A:M,13,FALSE), "Not Found")</f>
        <v>87</v>
      </c>
      <c r="Q187" s="27" t="b">
        <f>AND('RIDE DATA'!$A$5&lt;'Registration Data'!$P187,'RIDE DATA'!$B$5&gt;'Registration Data'!$P187)</f>
        <v>1</v>
      </c>
      <c r="R187" s="27">
        <f t="shared" si="14"/>
        <v>7.62</v>
      </c>
      <c r="S187" s="25">
        <f>COUNTIF('Historical Registration Data'!D:D,'Registration Data'!C18)</f>
        <v>0</v>
      </c>
      <c r="T187" s="28">
        <f t="shared" si="15"/>
        <v>261.62</v>
      </c>
      <c r="U187" s="29">
        <f t="shared" si="16"/>
        <v>0.63543184688623344</v>
      </c>
      <c r="V187" s="40">
        <f t="shared" si="17"/>
        <v>0</v>
      </c>
      <c r="W187" s="5"/>
    </row>
    <row r="188" spans="1:23" x14ac:dyDescent="0.25">
      <c r="A188" s="58" t="s">
        <v>28</v>
      </c>
      <c r="B188" s="65" t="s">
        <v>445</v>
      </c>
      <c r="C188" s="65" t="s">
        <v>446</v>
      </c>
      <c r="D188" s="52">
        <v>295</v>
      </c>
      <c r="E188"/>
      <c r="F188" s="23">
        <f t="shared" si="12"/>
        <v>277.3</v>
      </c>
      <c r="G188" s="24">
        <f t="shared" si="13"/>
        <v>277.3</v>
      </c>
      <c r="H188" s="39" t="s">
        <v>626</v>
      </c>
      <c r="I188" s="39" t="s">
        <v>608</v>
      </c>
      <c r="J188" s="39"/>
      <c r="K188" s="39" t="s">
        <v>635</v>
      </c>
      <c r="L188" s="39"/>
      <c r="O188" s="26">
        <f>IFERROR(VLOOKUP(C:C,'Results Data'!A:F,6,FALSE), "Not Found")</f>
        <v>315</v>
      </c>
      <c r="P188" s="27">
        <f>IFERROR(VLOOKUP(C:C,'Results Data'!A:M,13,FALSE), "Not Found")</f>
        <v>85</v>
      </c>
      <c r="Q188" s="27" t="b">
        <f>AND('RIDE DATA'!$A$5&lt;'Registration Data'!$P188,'RIDE DATA'!$B$5&gt;'Registration Data'!$P188)</f>
        <v>1</v>
      </c>
      <c r="R188" s="27">
        <f t="shared" si="14"/>
        <v>9.4499999999999993</v>
      </c>
      <c r="S188" s="25">
        <f>COUNTIF('Historical Registration Data'!D:D,'Registration Data'!C212)</f>
        <v>2</v>
      </c>
      <c r="T188" s="28">
        <f t="shared" si="15"/>
        <v>324.45</v>
      </c>
      <c r="U188" s="29">
        <f t="shared" si="16"/>
        <v>1.1700324558240172</v>
      </c>
      <c r="V188" s="88">
        <v>1200</v>
      </c>
      <c r="W188"/>
    </row>
    <row r="189" spans="1:23" x14ac:dyDescent="0.25">
      <c r="A189" s="62" t="s">
        <v>26</v>
      </c>
      <c r="B189" s="54" t="s">
        <v>90</v>
      </c>
      <c r="C189" s="54" t="s">
        <v>91</v>
      </c>
      <c r="D189" s="53">
        <v>278</v>
      </c>
      <c r="E189" s="11"/>
      <c r="F189" s="23">
        <f t="shared" si="12"/>
        <v>261.32</v>
      </c>
      <c r="G189" s="24">
        <f t="shared" si="13"/>
        <v>261.32</v>
      </c>
      <c r="H189" s="39"/>
      <c r="I189" s="39"/>
      <c r="J189" s="39"/>
      <c r="K189" s="39"/>
      <c r="L189" s="39"/>
      <c r="O189" s="26">
        <f>IFERROR(VLOOKUP(C:C,'Results Data'!A:F,6,FALSE), "Not Found")</f>
        <v>279</v>
      </c>
      <c r="P189" s="27">
        <f>IFERROR(VLOOKUP(C:C,'Results Data'!A:M,13,FALSE), "Not Found")</f>
        <v>84</v>
      </c>
      <c r="Q189" s="27" t="b">
        <f>AND('RIDE DATA'!$A$5&lt;'Registration Data'!$P189,'RIDE DATA'!$B$5&gt;'Registration Data'!$P189)</f>
        <v>1</v>
      </c>
      <c r="R189" s="27">
        <f t="shared" si="14"/>
        <v>8.3699999999999992</v>
      </c>
      <c r="S189" s="25">
        <f>COUNTIF('Historical Registration Data'!D:D,'Registration Data'!C31)</f>
        <v>2</v>
      </c>
      <c r="T189" s="28">
        <f t="shared" si="15"/>
        <v>287.37</v>
      </c>
      <c r="U189" s="29">
        <f t="shared" si="16"/>
        <v>1.0996862084800245</v>
      </c>
      <c r="V189" s="40">
        <f t="shared" si="17"/>
        <v>996.86208480024516</v>
      </c>
      <c r="W189"/>
    </row>
    <row r="190" spans="1:23" x14ac:dyDescent="0.25">
      <c r="A190" s="63" t="s">
        <v>26</v>
      </c>
      <c r="B190" s="65" t="s">
        <v>365</v>
      </c>
      <c r="C190" s="65" t="s">
        <v>366</v>
      </c>
      <c r="D190" s="52">
        <v>409</v>
      </c>
      <c r="E190"/>
      <c r="F190" s="23">
        <f t="shared" si="12"/>
        <v>384.46</v>
      </c>
      <c r="G190" s="24">
        <f t="shared" si="13"/>
        <v>384.46</v>
      </c>
      <c r="H190" s="39" t="s">
        <v>613</v>
      </c>
      <c r="I190" s="39" t="s">
        <v>605</v>
      </c>
      <c r="J190" s="39"/>
      <c r="K190" s="39"/>
      <c r="L190" s="39"/>
      <c r="O190" s="26">
        <f>IFERROR(VLOOKUP(C:C,'Results Data'!A:F,6,FALSE), "Not Found")</f>
        <v>406</v>
      </c>
      <c r="P190" s="27">
        <f>IFERROR(VLOOKUP(C:C,'Results Data'!A:M,13,FALSE), "Not Found")</f>
        <v>87</v>
      </c>
      <c r="Q190" s="27" t="b">
        <f>AND('RIDE DATA'!$A$5&lt;'Registration Data'!$P190,'RIDE DATA'!$B$5&gt;'Registration Data'!$P190)</f>
        <v>1</v>
      </c>
      <c r="R190" s="27">
        <f t="shared" si="14"/>
        <v>12.18</v>
      </c>
      <c r="S190" s="25">
        <f>COUNTIF('Historical Registration Data'!D:D,'Registration Data'!C170)</f>
        <v>1</v>
      </c>
      <c r="T190" s="28">
        <f t="shared" si="15"/>
        <v>418.18</v>
      </c>
      <c r="U190" s="29">
        <f t="shared" si="16"/>
        <v>1.0877074338032566</v>
      </c>
      <c r="V190" s="40">
        <f t="shared" si="17"/>
        <v>877.07433803256629</v>
      </c>
      <c r="W190"/>
    </row>
    <row r="191" spans="1:23" x14ac:dyDescent="0.25">
      <c r="A191" s="63" t="s">
        <v>26</v>
      </c>
      <c r="B191" s="65" t="s">
        <v>543</v>
      </c>
      <c r="C191" s="65" t="s">
        <v>544</v>
      </c>
      <c r="D191" s="52">
        <v>386</v>
      </c>
      <c r="E191"/>
      <c r="F191" s="23">
        <f t="shared" si="12"/>
        <v>362.84</v>
      </c>
      <c r="G191" s="24">
        <f t="shared" si="13"/>
        <v>362.84</v>
      </c>
      <c r="H191" s="39"/>
      <c r="I191" s="39"/>
      <c r="J191" s="39"/>
      <c r="K191" s="39"/>
      <c r="L191" s="39"/>
      <c r="O191" s="26">
        <f>IFERROR(VLOOKUP(C:C,'Results Data'!A:F,6,FALSE), "Not Found")</f>
        <v>389</v>
      </c>
      <c r="P191" s="27">
        <f>IFERROR(VLOOKUP(C:C,'Results Data'!A:M,13,FALSE), "Not Found")</f>
        <v>86</v>
      </c>
      <c r="Q191" s="27" t="b">
        <f>AND('RIDE DATA'!$A$5&lt;'Registration Data'!$P191,'RIDE DATA'!$B$5&gt;'Registration Data'!$P191)</f>
        <v>1</v>
      </c>
      <c r="R191" s="27">
        <f t="shared" si="14"/>
        <v>11.67</v>
      </c>
      <c r="S191" s="25">
        <f>COUNTIF('Historical Registration Data'!D:D,'Registration Data'!C273)</f>
        <v>1</v>
      </c>
      <c r="T191" s="28">
        <f t="shared" si="15"/>
        <v>400.67</v>
      </c>
      <c r="U191" s="29">
        <f t="shared" si="16"/>
        <v>1.1042608312203728</v>
      </c>
      <c r="V191" s="40">
        <f t="shared" si="17"/>
        <v>1042.6083122037278</v>
      </c>
      <c r="W191"/>
    </row>
    <row r="192" spans="1:23" x14ac:dyDescent="0.25">
      <c r="A192" s="57" t="s">
        <v>25</v>
      </c>
      <c r="B192" s="65" t="s">
        <v>535</v>
      </c>
      <c r="C192" s="65" t="s">
        <v>536</v>
      </c>
      <c r="D192" s="52">
        <v>388</v>
      </c>
      <c r="E192"/>
      <c r="F192" s="23">
        <f t="shared" si="12"/>
        <v>364.71999999999997</v>
      </c>
      <c r="G192" s="24">
        <f t="shared" si="13"/>
        <v>364.71999999999997</v>
      </c>
      <c r="H192" s="39"/>
      <c r="I192" s="39"/>
      <c r="J192" s="39"/>
      <c r="K192" s="39"/>
      <c r="L192" s="39"/>
      <c r="O192" s="26">
        <f>IFERROR(VLOOKUP(C:C,'Results Data'!A:F,6,FALSE), "Not Found")</f>
        <v>371</v>
      </c>
      <c r="P192" s="27">
        <f>IFERROR(VLOOKUP(C:C,'Results Data'!A:M,13,FALSE), "Not Found")</f>
        <v>86</v>
      </c>
      <c r="Q192" s="27" t="b">
        <f>AND('RIDE DATA'!$A$5&lt;'Registration Data'!$P192,'RIDE DATA'!$B$5&gt;'Registration Data'!$P192)</f>
        <v>1</v>
      </c>
      <c r="R192" s="27">
        <f t="shared" si="14"/>
        <v>11.129999999999999</v>
      </c>
      <c r="S192" s="25">
        <f>COUNTIF('Historical Registration Data'!D:D,'Registration Data'!C266)</f>
        <v>2</v>
      </c>
      <c r="T192" s="28">
        <f t="shared" si="15"/>
        <v>382.13</v>
      </c>
      <c r="U192" s="29">
        <f t="shared" si="16"/>
        <v>1.0477352489581049</v>
      </c>
      <c r="V192" s="40">
        <f t="shared" si="17"/>
        <v>477.35248958104881</v>
      </c>
      <c r="W192"/>
    </row>
    <row r="193" spans="1:23" x14ac:dyDescent="0.25">
      <c r="A193" s="59" t="s">
        <v>28</v>
      </c>
      <c r="B193" s="54" t="s">
        <v>255</v>
      </c>
      <c r="C193" s="54" t="s">
        <v>256</v>
      </c>
      <c r="D193" s="53">
        <v>467</v>
      </c>
      <c r="E193" s="11"/>
      <c r="F193" s="23">
        <f t="shared" si="12"/>
        <v>438.97999999999996</v>
      </c>
      <c r="G193" s="24">
        <f t="shared" si="13"/>
        <v>438.97999999999996</v>
      </c>
      <c r="H193" s="39" t="s">
        <v>602</v>
      </c>
      <c r="I193" s="39" t="s">
        <v>603</v>
      </c>
      <c r="J193" s="39"/>
      <c r="K193" s="39"/>
      <c r="L193" s="39" t="s">
        <v>632</v>
      </c>
      <c r="O193" s="26">
        <f>IFERROR(VLOOKUP(C:C,'Results Data'!A:F,6,FALSE), "Not Found")</f>
        <v>436</v>
      </c>
      <c r="P193" s="27">
        <f>IFERROR(VLOOKUP(C:C,'Results Data'!A:M,13,FALSE), "Not Found")</f>
        <v>88</v>
      </c>
      <c r="Q193" s="27" t="b">
        <f>AND('RIDE DATA'!$A$5&lt;'Registration Data'!$P193,'RIDE DATA'!$B$5&gt;'Registration Data'!$P193)</f>
        <v>1</v>
      </c>
      <c r="R193" s="27">
        <f t="shared" si="14"/>
        <v>13.08</v>
      </c>
      <c r="S193" s="25">
        <f>COUNTIF('Historical Registration Data'!D:D,'Registration Data'!C114)</f>
        <v>2</v>
      </c>
      <c r="T193" s="28">
        <f t="shared" si="15"/>
        <v>449.08</v>
      </c>
      <c r="U193" s="29">
        <f t="shared" si="16"/>
        <v>1.0230078819080597</v>
      </c>
      <c r="V193" s="40">
        <f t="shared" si="17"/>
        <v>230.0788190805969</v>
      </c>
      <c r="W193"/>
    </row>
    <row r="194" spans="1:23" x14ac:dyDescent="0.25">
      <c r="A194" s="59" t="s">
        <v>28</v>
      </c>
      <c r="B194" s="54" t="s">
        <v>94</v>
      </c>
      <c r="C194" s="54" t="s">
        <v>95</v>
      </c>
      <c r="D194" s="53">
        <v>487</v>
      </c>
      <c r="E194" s="11" t="s">
        <v>638</v>
      </c>
      <c r="F194" s="23">
        <f t="shared" ref="F194:F257" si="18">D194*0.94</f>
        <v>457.78</v>
      </c>
      <c r="G194" s="24">
        <f t="shared" ref="G194:G257" si="19">IF(O194="Not Found",0,F194)</f>
        <v>457.78</v>
      </c>
      <c r="H194" s="39" t="s">
        <v>602</v>
      </c>
      <c r="I194" s="39" t="s">
        <v>611</v>
      </c>
      <c r="J194" s="39" t="s">
        <v>619</v>
      </c>
      <c r="K194" s="39"/>
      <c r="L194" s="39"/>
      <c r="O194" s="26">
        <f>IFERROR(VLOOKUP(C:C,'Results Data'!A:F,6,FALSE), "Not Found")</f>
        <v>452</v>
      </c>
      <c r="P194" s="27">
        <f>IFERROR(VLOOKUP(C:C,'Results Data'!A:M,13,FALSE), "Not Found")</f>
        <v>84</v>
      </c>
      <c r="Q194" s="27" t="b">
        <f>AND('RIDE DATA'!$A$5&lt;'Registration Data'!$P194,'RIDE DATA'!$B$5&gt;'Registration Data'!$P194)</f>
        <v>1</v>
      </c>
      <c r="R194" s="27">
        <f t="shared" ref="R194:R257" si="20">IF(Q194=TRUE,O194*0.03,0)</f>
        <v>13.559999999999999</v>
      </c>
      <c r="S194" s="25">
        <f>COUNTIF('Historical Registration Data'!D:D,'Registration Data'!C33)</f>
        <v>1</v>
      </c>
      <c r="T194" s="28">
        <f t="shared" ref="T194:T257" si="21">R194+O194</f>
        <v>465.56</v>
      </c>
      <c r="U194" s="29">
        <f t="shared" ref="U194:U257" si="22">T194/F194</f>
        <v>1.0169950631307616</v>
      </c>
      <c r="V194" s="40">
        <f t="shared" ref="V194:V257" si="23">IF(U194&gt;100%,((U194-1)*10000),0)</f>
        <v>169.95063130761599</v>
      </c>
      <c r="W194" s="5"/>
    </row>
    <row r="195" spans="1:23" x14ac:dyDescent="0.25">
      <c r="A195" s="63" t="s">
        <v>2067</v>
      </c>
      <c r="B195" s="73" t="s">
        <v>455</v>
      </c>
      <c r="C195" s="73" t="s">
        <v>456</v>
      </c>
      <c r="D195" s="73">
        <v>470</v>
      </c>
      <c r="E195" s="74"/>
      <c r="F195" s="68">
        <f t="shared" si="18"/>
        <v>441.79999999999995</v>
      </c>
      <c r="G195" s="69">
        <f t="shared" si="19"/>
        <v>441.79999999999995</v>
      </c>
      <c r="H195" s="70"/>
      <c r="I195" s="70"/>
      <c r="J195" s="70"/>
      <c r="K195" s="70"/>
      <c r="L195" s="70"/>
      <c r="M195" s="67"/>
      <c r="N195" s="67"/>
      <c r="O195" s="71">
        <f>IFERROR(VLOOKUP(C:C,'Results Data'!A:F,6,FALSE), "Not Found")</f>
        <v>0</v>
      </c>
      <c r="P195" s="72">
        <f>IFERROR(VLOOKUP(C:C,'Results Data'!A:M,13,FALSE), "Not Found")</f>
        <v>0</v>
      </c>
      <c r="Q195" s="27" t="b">
        <f>AND('RIDE DATA'!$A$5&lt;'Registration Data'!$P195,'RIDE DATA'!$B$5&gt;'Registration Data'!$P195)</f>
        <v>0</v>
      </c>
      <c r="R195" s="27">
        <f t="shared" si="20"/>
        <v>0</v>
      </c>
      <c r="S195" s="25">
        <f>COUNTIF('Historical Registration Data'!D:D,'Registration Data'!C217)</f>
        <v>2</v>
      </c>
      <c r="T195" s="28">
        <f t="shared" si="21"/>
        <v>0</v>
      </c>
      <c r="U195" s="29">
        <f t="shared" si="22"/>
        <v>0</v>
      </c>
      <c r="V195" s="40">
        <f t="shared" si="23"/>
        <v>0</v>
      </c>
      <c r="W195"/>
    </row>
    <row r="196" spans="1:23" x14ac:dyDescent="0.25">
      <c r="A196" s="59" t="s">
        <v>28</v>
      </c>
      <c r="B196" s="54" t="s">
        <v>196</v>
      </c>
      <c r="C196" s="54" t="s">
        <v>197</v>
      </c>
      <c r="D196" s="53">
        <v>478</v>
      </c>
      <c r="E196" s="11"/>
      <c r="F196" s="23">
        <f t="shared" si="18"/>
        <v>449.32</v>
      </c>
      <c r="G196" s="24">
        <f t="shared" si="19"/>
        <v>449.32</v>
      </c>
      <c r="H196" s="39"/>
      <c r="I196" s="39"/>
      <c r="J196" s="39"/>
      <c r="K196" s="39"/>
      <c r="L196" s="39"/>
      <c r="O196" s="26">
        <f>IFERROR(VLOOKUP(C:C,'Results Data'!A:F,6,FALSE), "Not Found")</f>
        <v>411</v>
      </c>
      <c r="P196" s="27">
        <f>IFERROR(VLOOKUP(C:C,'Results Data'!A:M,13,FALSE), "Not Found")</f>
        <v>89</v>
      </c>
      <c r="Q196" s="27" t="b">
        <f>AND('RIDE DATA'!$A$5&lt;'Registration Data'!$P196,'RIDE DATA'!$B$5&gt;'Registration Data'!$P196)</f>
        <v>1</v>
      </c>
      <c r="R196" s="27">
        <f t="shared" si="20"/>
        <v>12.33</v>
      </c>
      <c r="S196" s="25">
        <f>COUNTIF('Historical Registration Data'!D:D,'Registration Data'!C84)</f>
        <v>1</v>
      </c>
      <c r="T196" s="28">
        <f t="shared" si="21"/>
        <v>423.33</v>
      </c>
      <c r="U196" s="29">
        <f t="shared" si="22"/>
        <v>0.94215703730081013</v>
      </c>
      <c r="V196" s="40">
        <f t="shared" si="23"/>
        <v>0</v>
      </c>
      <c r="W196"/>
    </row>
    <row r="197" spans="1:23" x14ac:dyDescent="0.25">
      <c r="A197" s="57" t="s">
        <v>25</v>
      </c>
      <c r="B197" s="65" t="s">
        <v>401</v>
      </c>
      <c r="C197" s="65" t="s">
        <v>402</v>
      </c>
      <c r="D197" s="52">
        <v>650</v>
      </c>
      <c r="E197"/>
      <c r="F197" s="23">
        <f t="shared" si="18"/>
        <v>611</v>
      </c>
      <c r="G197" s="24">
        <f t="shared" si="19"/>
        <v>611</v>
      </c>
      <c r="H197" s="39" t="s">
        <v>602</v>
      </c>
      <c r="I197" s="39" t="s">
        <v>611</v>
      </c>
      <c r="J197" s="39" t="s">
        <v>612</v>
      </c>
      <c r="K197" s="39"/>
      <c r="L197" s="39"/>
      <c r="O197" s="26">
        <f>IFERROR(VLOOKUP(C:C,'Results Data'!A:F,6,FALSE), "Not Found")</f>
        <v>673</v>
      </c>
      <c r="P197" s="27">
        <f>IFERROR(VLOOKUP(C:C,'Results Data'!A:M,13,FALSE), "Not Found")</f>
        <v>88</v>
      </c>
      <c r="Q197" s="27" t="b">
        <f>AND('RIDE DATA'!$A$5&lt;'Registration Data'!$P197,'RIDE DATA'!$B$5&gt;'Registration Data'!$P197)</f>
        <v>1</v>
      </c>
      <c r="R197" s="27">
        <f t="shared" si="20"/>
        <v>20.189999999999998</v>
      </c>
      <c r="S197" s="25">
        <f>COUNTIF('Historical Registration Data'!D:D,'Registration Data'!C188)</f>
        <v>2</v>
      </c>
      <c r="T197" s="28">
        <f t="shared" si="21"/>
        <v>693.19</v>
      </c>
      <c r="U197" s="29">
        <f t="shared" si="22"/>
        <v>1.1345171849427169</v>
      </c>
      <c r="V197" s="88">
        <v>1200</v>
      </c>
      <c r="W197"/>
    </row>
    <row r="198" spans="1:23" x14ac:dyDescent="0.25">
      <c r="A198" s="56" t="s">
        <v>25</v>
      </c>
      <c r="B198" s="54" t="s">
        <v>297</v>
      </c>
      <c r="C198" s="54" t="s">
        <v>298</v>
      </c>
      <c r="D198" s="53">
        <v>341</v>
      </c>
      <c r="E198" s="11"/>
      <c r="F198" s="23">
        <f t="shared" si="18"/>
        <v>320.53999999999996</v>
      </c>
      <c r="G198" s="24">
        <f t="shared" si="19"/>
        <v>320.53999999999996</v>
      </c>
      <c r="H198" s="39" t="s">
        <v>602</v>
      </c>
      <c r="I198" s="39"/>
      <c r="J198" s="39"/>
      <c r="K198" s="39"/>
      <c r="L198" s="39"/>
      <c r="O198" s="26">
        <f>IFERROR(VLOOKUP(C:C,'Results Data'!A:F,6,FALSE), "Not Found")</f>
        <v>373</v>
      </c>
      <c r="P198" s="27">
        <f>IFERROR(VLOOKUP(C:C,'Results Data'!A:M,13,FALSE), "Not Found")</f>
        <v>87</v>
      </c>
      <c r="Q198" s="27" t="b">
        <f>AND('RIDE DATA'!$A$5&lt;'Registration Data'!$P198,'RIDE DATA'!$B$5&gt;'Registration Data'!$P198)</f>
        <v>1</v>
      </c>
      <c r="R198" s="27">
        <f t="shared" si="20"/>
        <v>11.19</v>
      </c>
      <c r="S198" s="25">
        <f>COUNTIF('Historical Registration Data'!D:D,'Registration Data'!C136)</f>
        <v>0</v>
      </c>
      <c r="T198" s="28">
        <f t="shared" si="21"/>
        <v>384.19</v>
      </c>
      <c r="U198" s="29">
        <f t="shared" si="22"/>
        <v>1.1985711611655332</v>
      </c>
      <c r="V198" s="88">
        <v>1200</v>
      </c>
      <c r="W198"/>
    </row>
    <row r="199" spans="1:23" x14ac:dyDescent="0.25">
      <c r="A199" s="59" t="s">
        <v>28</v>
      </c>
      <c r="B199" s="54" t="s">
        <v>198</v>
      </c>
      <c r="C199" s="54" t="s">
        <v>199</v>
      </c>
      <c r="D199" s="53">
        <v>388</v>
      </c>
      <c r="E199" s="11"/>
      <c r="F199" s="23">
        <f t="shared" si="18"/>
        <v>364.71999999999997</v>
      </c>
      <c r="G199" s="24">
        <f t="shared" si="19"/>
        <v>364.71999999999997</v>
      </c>
      <c r="H199" s="39" t="s">
        <v>602</v>
      </c>
      <c r="I199" s="39" t="s">
        <v>605</v>
      </c>
      <c r="J199" s="39"/>
      <c r="K199" s="39"/>
      <c r="L199" s="39" t="s">
        <v>606</v>
      </c>
      <c r="O199" s="26">
        <f>IFERROR(VLOOKUP(C:C,'Results Data'!A:F,6,FALSE), "Not Found")</f>
        <v>389</v>
      </c>
      <c r="P199" s="27">
        <f>IFERROR(VLOOKUP(C:C,'Results Data'!A:M,13,FALSE), "Not Found")</f>
        <v>86</v>
      </c>
      <c r="Q199" s="27" t="b">
        <f>AND('RIDE DATA'!$A$5&lt;'Registration Data'!$P199,'RIDE DATA'!$B$5&gt;'Registration Data'!$P199)</f>
        <v>1</v>
      </c>
      <c r="R199" s="27">
        <f t="shared" si="20"/>
        <v>11.67</v>
      </c>
      <c r="S199" s="25">
        <f>COUNTIF('Historical Registration Data'!D:D,'Registration Data'!C85)</f>
        <v>2</v>
      </c>
      <c r="T199" s="28">
        <f t="shared" si="21"/>
        <v>400.67</v>
      </c>
      <c r="U199" s="29">
        <f t="shared" si="22"/>
        <v>1.0985687650800615</v>
      </c>
      <c r="V199" s="40">
        <f t="shared" si="23"/>
        <v>985.68765080061519</v>
      </c>
      <c r="W199"/>
    </row>
    <row r="200" spans="1:23" x14ac:dyDescent="0.25">
      <c r="A200" s="57" t="s">
        <v>25</v>
      </c>
      <c r="B200" s="65" t="s">
        <v>559</v>
      </c>
      <c r="C200" s="65" t="s">
        <v>560</v>
      </c>
      <c r="D200" s="52">
        <v>380</v>
      </c>
      <c r="E200" s="11" t="s">
        <v>638</v>
      </c>
      <c r="F200" s="23">
        <f t="shared" si="18"/>
        <v>357.2</v>
      </c>
      <c r="G200" s="24">
        <f t="shared" si="19"/>
        <v>357.2</v>
      </c>
      <c r="H200" s="39" t="s">
        <v>602</v>
      </c>
      <c r="I200" s="39" t="s">
        <v>603</v>
      </c>
      <c r="J200" s="39"/>
      <c r="K200" s="39"/>
      <c r="L200" s="39"/>
      <c r="O200" s="26">
        <f>IFERROR(VLOOKUP(C:C,'Results Data'!A:F,6,FALSE), "Not Found")</f>
        <v>388</v>
      </c>
      <c r="P200" s="27">
        <f>IFERROR(VLOOKUP(C:C,'Results Data'!A:M,13,FALSE), "Not Found")</f>
        <v>87</v>
      </c>
      <c r="Q200" s="27" t="b">
        <f>AND('RIDE DATA'!$A$5&lt;'Registration Data'!$P200,'RIDE DATA'!$B$5&gt;'Registration Data'!$P200)</f>
        <v>1</v>
      </c>
      <c r="R200" s="27">
        <f t="shared" si="20"/>
        <v>11.639999999999999</v>
      </c>
      <c r="S200" s="25">
        <f>COUNTIF('Historical Registration Data'!D:D,'Registration Data'!C283)</f>
        <v>1</v>
      </c>
      <c r="T200" s="28">
        <f t="shared" si="21"/>
        <v>399.64</v>
      </c>
      <c r="U200" s="29">
        <f t="shared" si="22"/>
        <v>1.1188129899216126</v>
      </c>
      <c r="V200" s="40">
        <f t="shared" si="23"/>
        <v>1188.129899216126</v>
      </c>
      <c r="W200" s="5"/>
    </row>
    <row r="201" spans="1:23" x14ac:dyDescent="0.25">
      <c r="A201" s="63" t="s">
        <v>26</v>
      </c>
      <c r="B201" s="65" t="s">
        <v>371</v>
      </c>
      <c r="C201" s="65" t="s">
        <v>372</v>
      </c>
      <c r="D201" s="52">
        <v>293</v>
      </c>
      <c r="E201"/>
      <c r="F201" s="23">
        <f t="shared" si="18"/>
        <v>275.41999999999996</v>
      </c>
      <c r="G201" s="24">
        <f t="shared" si="19"/>
        <v>275.41999999999996</v>
      </c>
      <c r="H201" s="39" t="s">
        <v>628</v>
      </c>
      <c r="I201" s="39" t="s">
        <v>608</v>
      </c>
      <c r="J201" s="39"/>
      <c r="K201" s="39" t="s">
        <v>615</v>
      </c>
      <c r="L201" s="39"/>
      <c r="O201" s="26">
        <f>IFERROR(VLOOKUP(C:C,'Results Data'!A:F,6,FALSE), "Not Found")</f>
        <v>295</v>
      </c>
      <c r="P201" s="27">
        <f>IFERROR(VLOOKUP(C:C,'Results Data'!A:M,13,FALSE), "Not Found")</f>
        <v>85</v>
      </c>
      <c r="Q201" s="27" t="b">
        <f>AND('RIDE DATA'!$A$5&lt;'Registration Data'!$P201,'RIDE DATA'!$B$5&gt;'Registration Data'!$P201)</f>
        <v>1</v>
      </c>
      <c r="R201" s="27">
        <f t="shared" si="20"/>
        <v>8.85</v>
      </c>
      <c r="S201" s="25">
        <f>COUNTIF('Historical Registration Data'!D:D,'Registration Data'!C173)</f>
        <v>0</v>
      </c>
      <c r="T201" s="28">
        <f t="shared" si="21"/>
        <v>303.85000000000002</v>
      </c>
      <c r="U201" s="29">
        <f t="shared" si="22"/>
        <v>1.1032241667271805</v>
      </c>
      <c r="V201" s="40">
        <f t="shared" si="23"/>
        <v>1032.241667271805</v>
      </c>
      <c r="W201"/>
    </row>
    <row r="202" spans="1:23" x14ac:dyDescent="0.25">
      <c r="A202" s="60" t="s">
        <v>2070</v>
      </c>
      <c r="B202" s="73" t="s">
        <v>533</v>
      </c>
      <c r="C202" s="73" t="s">
        <v>534</v>
      </c>
      <c r="D202" s="73">
        <v>325</v>
      </c>
      <c r="E202" s="74"/>
      <c r="F202" s="68">
        <f t="shared" si="18"/>
        <v>305.5</v>
      </c>
      <c r="G202" s="69">
        <f t="shared" si="19"/>
        <v>305.5</v>
      </c>
      <c r="H202" s="70"/>
      <c r="I202" s="70"/>
      <c r="J202" s="70"/>
      <c r="K202" s="70"/>
      <c r="L202" s="70"/>
      <c r="M202" s="67"/>
      <c r="N202" s="67"/>
      <c r="O202" s="71">
        <f>IFERROR(VLOOKUP(C:C,'Results Data'!A:F,6,FALSE), "Not Found")</f>
        <v>0</v>
      </c>
      <c r="P202" s="72">
        <f>IFERROR(VLOOKUP(C:C,'Results Data'!A:M,13,FALSE), "Not Found")</f>
        <v>0</v>
      </c>
      <c r="Q202" s="27" t="b">
        <f>AND('RIDE DATA'!$A$5&lt;'Registration Data'!$P202,'RIDE DATA'!$B$5&gt;'Registration Data'!$P202)</f>
        <v>0</v>
      </c>
      <c r="R202" s="27">
        <f t="shared" si="20"/>
        <v>0</v>
      </c>
      <c r="S202" s="25">
        <f>COUNTIF('Historical Registration Data'!D:D,'Registration Data'!C265)</f>
        <v>2</v>
      </c>
      <c r="T202" s="28">
        <f t="shared" si="21"/>
        <v>0</v>
      </c>
      <c r="U202" s="29">
        <f t="shared" si="22"/>
        <v>0</v>
      </c>
      <c r="V202" s="40">
        <f t="shared" si="23"/>
        <v>0</v>
      </c>
      <c r="W202"/>
    </row>
    <row r="203" spans="1:23" x14ac:dyDescent="0.25">
      <c r="A203" s="56" t="s">
        <v>25</v>
      </c>
      <c r="B203" s="54" t="s">
        <v>104</v>
      </c>
      <c r="C203" s="54" t="s">
        <v>105</v>
      </c>
      <c r="D203" s="53">
        <v>330</v>
      </c>
      <c r="E203" s="11"/>
      <c r="F203" s="23">
        <f t="shared" si="18"/>
        <v>310.2</v>
      </c>
      <c r="G203" s="24">
        <f t="shared" si="19"/>
        <v>310.2</v>
      </c>
      <c r="H203" s="39"/>
      <c r="I203" s="39"/>
      <c r="J203" s="39"/>
      <c r="K203" s="39"/>
      <c r="L203" s="39"/>
      <c r="O203" s="26">
        <f>IFERROR(VLOOKUP(C:C,'Results Data'!A:F,6,FALSE), "Not Found")</f>
        <v>334</v>
      </c>
      <c r="P203" s="27">
        <f>IFERROR(VLOOKUP(C:C,'Results Data'!A:M,13,FALSE), "Not Found")</f>
        <v>81</v>
      </c>
      <c r="Q203" s="27" t="b">
        <f>AND('RIDE DATA'!$A$5&lt;'Registration Data'!$P203,'RIDE DATA'!$B$5&gt;'Registration Data'!$P203)</f>
        <v>0</v>
      </c>
      <c r="R203" s="27">
        <f t="shared" si="20"/>
        <v>0</v>
      </c>
      <c r="S203" s="25">
        <f>COUNTIF('Historical Registration Data'!D:D,'Registration Data'!C38)</f>
        <v>2</v>
      </c>
      <c r="T203" s="28">
        <f t="shared" si="21"/>
        <v>334</v>
      </c>
      <c r="U203" s="29">
        <f t="shared" si="22"/>
        <v>1.0767246937459705</v>
      </c>
      <c r="V203" s="40">
        <f t="shared" si="23"/>
        <v>767.24693745970467</v>
      </c>
      <c r="W203"/>
    </row>
    <row r="204" spans="1:23" x14ac:dyDescent="0.25">
      <c r="A204" s="62" t="s">
        <v>26</v>
      </c>
      <c r="B204" s="54" t="s">
        <v>150</v>
      </c>
      <c r="C204" s="54" t="s">
        <v>151</v>
      </c>
      <c r="D204" s="53">
        <v>307</v>
      </c>
      <c r="E204" s="11"/>
      <c r="F204" s="23">
        <f t="shared" si="18"/>
        <v>288.58</v>
      </c>
      <c r="G204" s="24">
        <f t="shared" si="19"/>
        <v>288.58</v>
      </c>
      <c r="H204" s="39" t="s">
        <v>613</v>
      </c>
      <c r="I204" s="39" t="s">
        <v>603</v>
      </c>
      <c r="J204" s="39"/>
      <c r="K204" s="39"/>
      <c r="L204" s="39"/>
      <c r="O204" s="26">
        <f>IFERROR(VLOOKUP(C:C,'Results Data'!A:F,6,FALSE), "Not Found")</f>
        <v>310</v>
      </c>
      <c r="P204" s="27">
        <f>IFERROR(VLOOKUP(C:C,'Results Data'!A:M,13,FALSE), "Not Found")</f>
        <v>86</v>
      </c>
      <c r="Q204" s="27" t="b">
        <f>AND('RIDE DATA'!$A$5&lt;'Registration Data'!$P204,'RIDE DATA'!$B$5&gt;'Registration Data'!$P204)</f>
        <v>1</v>
      </c>
      <c r="R204" s="27">
        <f t="shared" si="20"/>
        <v>9.2999999999999989</v>
      </c>
      <c r="S204" s="25">
        <f>COUNTIF('Historical Registration Data'!D:D,'Registration Data'!C61)</f>
        <v>0</v>
      </c>
      <c r="T204" s="28">
        <f t="shared" si="21"/>
        <v>319.3</v>
      </c>
      <c r="U204" s="29">
        <f t="shared" si="22"/>
        <v>1.1064522835955368</v>
      </c>
      <c r="V204" s="40">
        <f t="shared" si="23"/>
        <v>1064.5228359553682</v>
      </c>
      <c r="W204"/>
    </row>
    <row r="205" spans="1:23" x14ac:dyDescent="0.25">
      <c r="A205" s="58" t="s">
        <v>28</v>
      </c>
      <c r="B205" s="65" t="s">
        <v>429</v>
      </c>
      <c r="C205" s="65" t="s">
        <v>430</v>
      </c>
      <c r="D205" s="52">
        <v>566</v>
      </c>
      <c r="E205"/>
      <c r="F205" s="23">
        <f t="shared" si="18"/>
        <v>532.04</v>
      </c>
      <c r="G205" s="24">
        <f t="shared" si="19"/>
        <v>532.04</v>
      </c>
      <c r="H205" s="39"/>
      <c r="I205" s="39"/>
      <c r="J205" s="39"/>
      <c r="K205" s="39"/>
      <c r="L205" s="39"/>
      <c r="O205" s="26">
        <f>IFERROR(VLOOKUP(C:C,'Results Data'!A:F,6,FALSE), "Not Found")</f>
        <v>575</v>
      </c>
      <c r="P205" s="27">
        <f>IFERROR(VLOOKUP(C:C,'Results Data'!A:M,13,FALSE), "Not Found")</f>
        <v>87</v>
      </c>
      <c r="Q205" s="27" t="b">
        <f>AND('RIDE DATA'!$A$5&lt;'Registration Data'!$P205,'RIDE DATA'!$B$5&gt;'Registration Data'!$P205)</f>
        <v>1</v>
      </c>
      <c r="R205" s="27">
        <f t="shared" si="20"/>
        <v>17.25</v>
      </c>
      <c r="S205" s="25">
        <f>COUNTIF('Historical Registration Data'!D:D,'Registration Data'!C203)</f>
        <v>2</v>
      </c>
      <c r="T205" s="28">
        <f t="shared" si="21"/>
        <v>592.25</v>
      </c>
      <c r="U205" s="29">
        <f t="shared" si="22"/>
        <v>1.1131681828433952</v>
      </c>
      <c r="V205" s="40">
        <f t="shared" si="23"/>
        <v>1131.6818284339524</v>
      </c>
      <c r="W205"/>
    </row>
    <row r="206" spans="1:23" x14ac:dyDescent="0.25">
      <c r="A206" s="56" t="s">
        <v>25</v>
      </c>
      <c r="B206" s="54" t="s">
        <v>329</v>
      </c>
      <c r="C206" s="54" t="s">
        <v>330</v>
      </c>
      <c r="D206" s="54">
        <v>290</v>
      </c>
      <c r="E206" s="11"/>
      <c r="F206" s="23">
        <f t="shared" si="18"/>
        <v>272.59999999999997</v>
      </c>
      <c r="G206" s="24">
        <f t="shared" si="19"/>
        <v>272.59999999999997</v>
      </c>
      <c r="H206" s="39" t="s">
        <v>602</v>
      </c>
      <c r="I206" s="39"/>
      <c r="J206" s="39"/>
      <c r="K206" s="39"/>
      <c r="L206" s="39"/>
      <c r="O206" s="26">
        <f>IFERROR(VLOOKUP(C:C,'Results Data'!A:F,6,FALSE), "Not Found")</f>
        <v>260</v>
      </c>
      <c r="P206" s="27">
        <f>IFERROR(VLOOKUP(C:C,'Results Data'!A:M,13,FALSE), "Not Found")</f>
        <v>80</v>
      </c>
      <c r="Q206" s="27" t="b">
        <f>AND('RIDE DATA'!$A$5&lt;'Registration Data'!$P206,'RIDE DATA'!$B$5&gt;'Registration Data'!$P206)</f>
        <v>0</v>
      </c>
      <c r="R206" s="27">
        <f t="shared" si="20"/>
        <v>0</v>
      </c>
      <c r="S206" s="25">
        <f>COUNTIF('Historical Registration Data'!D:D,'Registration Data'!C152)</f>
        <v>1</v>
      </c>
      <c r="T206" s="28">
        <f t="shared" si="21"/>
        <v>260</v>
      </c>
      <c r="U206" s="29">
        <f t="shared" si="22"/>
        <v>0.95377842993396933</v>
      </c>
      <c r="V206" s="40">
        <f t="shared" si="23"/>
        <v>0</v>
      </c>
      <c r="W206"/>
    </row>
    <row r="207" spans="1:23" x14ac:dyDescent="0.25">
      <c r="A207" s="58" t="s">
        <v>28</v>
      </c>
      <c r="B207" s="65" t="s">
        <v>425</v>
      </c>
      <c r="C207" s="65" t="s">
        <v>426</v>
      </c>
      <c r="D207" s="52">
        <v>825</v>
      </c>
      <c r="E207"/>
      <c r="F207" s="23">
        <f t="shared" si="18"/>
        <v>775.5</v>
      </c>
      <c r="G207" s="24">
        <f t="shared" si="19"/>
        <v>775.5</v>
      </c>
      <c r="H207" s="39"/>
      <c r="I207" s="39"/>
      <c r="J207" s="39"/>
      <c r="K207" s="39"/>
      <c r="L207" s="39"/>
      <c r="O207" s="26">
        <f>IFERROR(VLOOKUP(C:C,'Results Data'!A:F,6,FALSE), "Not Found")</f>
        <v>411</v>
      </c>
      <c r="P207" s="27">
        <f>IFERROR(VLOOKUP(C:C,'Results Data'!A:M,13,FALSE), "Not Found")</f>
        <v>70</v>
      </c>
      <c r="Q207" s="27" t="b">
        <f>AND('RIDE DATA'!$A$5&lt;'Registration Data'!$P207,'RIDE DATA'!$B$5&gt;'Registration Data'!$P207)</f>
        <v>0</v>
      </c>
      <c r="R207" s="27">
        <f t="shared" si="20"/>
        <v>0</v>
      </c>
      <c r="S207" s="25">
        <f>COUNTIF('Historical Registration Data'!D:D,'Registration Data'!C201)</f>
        <v>1</v>
      </c>
      <c r="T207" s="28">
        <f t="shared" si="21"/>
        <v>411</v>
      </c>
      <c r="U207" s="29">
        <f t="shared" si="22"/>
        <v>0.52998065764023206</v>
      </c>
      <c r="V207" s="40">
        <f t="shared" si="23"/>
        <v>0</v>
      </c>
      <c r="W207"/>
    </row>
    <row r="208" spans="1:23" x14ac:dyDescent="0.25">
      <c r="A208" s="58" t="s">
        <v>2068</v>
      </c>
      <c r="B208" s="73" t="s">
        <v>415</v>
      </c>
      <c r="C208" s="73" t="s">
        <v>416</v>
      </c>
      <c r="D208" s="73">
        <v>320</v>
      </c>
      <c r="E208" s="74"/>
      <c r="F208" s="68">
        <f t="shared" si="18"/>
        <v>300.79999999999995</v>
      </c>
      <c r="G208" s="69">
        <f t="shared" si="19"/>
        <v>300.79999999999995</v>
      </c>
      <c r="H208" s="70"/>
      <c r="I208" s="70"/>
      <c r="J208" s="70"/>
      <c r="K208" s="70"/>
      <c r="L208" s="70"/>
      <c r="M208" s="67"/>
      <c r="N208" s="67"/>
      <c r="O208" s="71">
        <f>IFERROR(VLOOKUP(C:C,'Results Data'!A:F,6,FALSE), "Not Found")</f>
        <v>0</v>
      </c>
      <c r="P208" s="72">
        <f>IFERROR(VLOOKUP(C:C,'Results Data'!A:M,13,FALSE), "Not Found")</f>
        <v>0</v>
      </c>
      <c r="Q208" s="27" t="b">
        <f>AND('RIDE DATA'!$A$5&lt;'Registration Data'!$P208,'RIDE DATA'!$B$5&gt;'Registration Data'!$P208)</f>
        <v>0</v>
      </c>
      <c r="R208" s="27">
        <f t="shared" si="20"/>
        <v>0</v>
      </c>
      <c r="S208" s="25">
        <f>COUNTIF('Historical Registration Data'!D:D,'Registration Data'!C196)</f>
        <v>2</v>
      </c>
      <c r="T208" s="28">
        <f t="shared" si="21"/>
        <v>0</v>
      </c>
      <c r="U208" s="29">
        <f t="shared" si="22"/>
        <v>0</v>
      </c>
      <c r="V208" s="40">
        <f t="shared" si="23"/>
        <v>0</v>
      </c>
      <c r="W208"/>
    </row>
    <row r="209" spans="1:23" x14ac:dyDescent="0.25">
      <c r="A209" s="57" t="s">
        <v>2069</v>
      </c>
      <c r="B209" s="73" t="s">
        <v>527</v>
      </c>
      <c r="C209" s="73" t="s">
        <v>528</v>
      </c>
      <c r="D209" s="73">
        <v>401</v>
      </c>
      <c r="E209" s="67" t="s">
        <v>638</v>
      </c>
      <c r="F209" s="68">
        <f t="shared" si="18"/>
        <v>376.94</v>
      </c>
      <c r="G209" s="69">
        <f t="shared" si="19"/>
        <v>376.94</v>
      </c>
      <c r="H209" s="70"/>
      <c r="I209" s="70" t="s">
        <v>603</v>
      </c>
      <c r="J209" s="70"/>
      <c r="K209" s="70"/>
      <c r="L209" s="70" t="s">
        <v>604</v>
      </c>
      <c r="M209" s="67"/>
      <c r="N209" s="67"/>
      <c r="O209" s="71">
        <f>IFERROR(VLOOKUP(C:C,'Results Data'!A:F,6,FALSE), "Not Found")</f>
        <v>0</v>
      </c>
      <c r="P209" s="72">
        <f>IFERROR(VLOOKUP(C:C,'Results Data'!A:M,13,FALSE), "Not Found")</f>
        <v>0</v>
      </c>
      <c r="Q209" s="27" t="b">
        <f>AND('RIDE DATA'!$A$5&lt;'Registration Data'!$P209,'RIDE DATA'!$B$5&gt;'Registration Data'!$P209)</f>
        <v>0</v>
      </c>
      <c r="R209" s="27">
        <f t="shared" si="20"/>
        <v>0</v>
      </c>
      <c r="S209" s="25">
        <f>COUNTIF('Historical Registration Data'!D:D,'Registration Data'!C261)</f>
        <v>2</v>
      </c>
      <c r="T209" s="28">
        <f t="shared" si="21"/>
        <v>0</v>
      </c>
      <c r="U209" s="29">
        <f t="shared" si="22"/>
        <v>0</v>
      </c>
      <c r="V209" s="40">
        <f t="shared" si="23"/>
        <v>0</v>
      </c>
      <c r="W209"/>
    </row>
    <row r="210" spans="1:23" x14ac:dyDescent="0.25">
      <c r="A210" s="61" t="s">
        <v>29</v>
      </c>
      <c r="B210" s="54" t="s">
        <v>172</v>
      </c>
      <c r="C210" s="54" t="s">
        <v>173</v>
      </c>
      <c r="D210" s="53">
        <v>438</v>
      </c>
      <c r="E210" s="11"/>
      <c r="F210" s="23">
        <f t="shared" si="18"/>
        <v>411.71999999999997</v>
      </c>
      <c r="G210" s="24">
        <f t="shared" si="19"/>
        <v>411.71999999999997</v>
      </c>
      <c r="H210" s="39" t="s">
        <v>602</v>
      </c>
      <c r="I210" s="39" t="s">
        <v>608</v>
      </c>
      <c r="J210" s="39"/>
      <c r="K210" s="39" t="s">
        <v>629</v>
      </c>
      <c r="L210" s="39"/>
      <c r="O210" s="26">
        <f>IFERROR(VLOOKUP(C:C,'Results Data'!A:F,6,FALSE), "Not Found")</f>
        <v>438</v>
      </c>
      <c r="P210" s="27">
        <f>IFERROR(VLOOKUP(C:C,'Results Data'!A:M,13,FALSE), "Not Found")</f>
        <v>85</v>
      </c>
      <c r="Q210" s="27" t="b">
        <f>AND('RIDE DATA'!$A$5&lt;'Registration Data'!$P210,'RIDE DATA'!$B$5&gt;'Registration Data'!$P210)</f>
        <v>1</v>
      </c>
      <c r="R210" s="27">
        <f t="shared" si="20"/>
        <v>13.139999999999999</v>
      </c>
      <c r="S210" s="25">
        <f>COUNTIF('Historical Registration Data'!D:D,'Registration Data'!C72)</f>
        <v>2</v>
      </c>
      <c r="T210" s="28">
        <f t="shared" si="21"/>
        <v>451.14</v>
      </c>
      <c r="U210" s="29">
        <f t="shared" si="22"/>
        <v>1.0957446808510638</v>
      </c>
      <c r="V210" s="40">
        <f t="shared" si="23"/>
        <v>957.44680851063799</v>
      </c>
      <c r="W210"/>
    </row>
    <row r="211" spans="1:23" x14ac:dyDescent="0.25">
      <c r="A211" s="57" t="s">
        <v>2069</v>
      </c>
      <c r="B211" s="73" t="s">
        <v>375</v>
      </c>
      <c r="C211" s="73" t="s">
        <v>376</v>
      </c>
      <c r="D211" s="73">
        <v>300</v>
      </c>
      <c r="E211" s="74"/>
      <c r="F211" s="68">
        <f t="shared" si="18"/>
        <v>282</v>
      </c>
      <c r="G211" s="69">
        <f t="shared" si="19"/>
        <v>0</v>
      </c>
      <c r="H211" s="70" t="s">
        <v>602</v>
      </c>
      <c r="I211" s="70" t="s">
        <v>603</v>
      </c>
      <c r="J211" s="70"/>
      <c r="K211" s="70"/>
      <c r="L211" s="70" t="s">
        <v>604</v>
      </c>
      <c r="M211" s="67"/>
      <c r="N211" s="67"/>
      <c r="O211" s="71" t="str">
        <f>IFERROR(VLOOKUP(C:C,'Results Data'!A:F,6,FALSE), "Not Found")</f>
        <v>Not Found</v>
      </c>
      <c r="P211" s="72" t="str">
        <f>IFERROR(VLOOKUP(C:C,'Results Data'!A:M,13,FALSE), "Not Found")</f>
        <v>Not Found</v>
      </c>
      <c r="Q211" s="27" t="b">
        <f>AND('RIDE DATA'!$A$5&lt;'Registration Data'!$P211,'RIDE DATA'!$B$5&gt;'Registration Data'!$P211)</f>
        <v>0</v>
      </c>
      <c r="R211" s="27">
        <f t="shared" si="20"/>
        <v>0</v>
      </c>
      <c r="S211" s="25">
        <f>COUNTIF('Historical Registration Data'!D:D,'Registration Data'!C175)</f>
        <v>2</v>
      </c>
      <c r="T211" s="28" t="e">
        <f t="shared" si="21"/>
        <v>#VALUE!</v>
      </c>
      <c r="U211" s="29" t="e">
        <f t="shared" si="22"/>
        <v>#VALUE!</v>
      </c>
      <c r="V211" s="40"/>
      <c r="W211"/>
    </row>
    <row r="212" spans="1:23" x14ac:dyDescent="0.25">
      <c r="A212" s="59" t="s">
        <v>28</v>
      </c>
      <c r="B212" s="54" t="s">
        <v>88</v>
      </c>
      <c r="C212" s="54" t="s">
        <v>89</v>
      </c>
      <c r="D212" s="53">
        <v>265</v>
      </c>
      <c r="E212" s="11"/>
      <c r="F212" s="23">
        <f t="shared" si="18"/>
        <v>249.1</v>
      </c>
      <c r="G212" s="24">
        <f t="shared" si="19"/>
        <v>249.1</v>
      </c>
      <c r="H212" s="39"/>
      <c r="I212" s="39"/>
      <c r="J212" s="39"/>
      <c r="K212" s="39"/>
      <c r="L212" s="39"/>
      <c r="O212" s="26">
        <f>IFERROR(VLOOKUP(C:C,'Results Data'!A:F,6,FALSE), "Not Found")</f>
        <v>272</v>
      </c>
      <c r="P212" s="27">
        <f>IFERROR(VLOOKUP(C:C,'Results Data'!A:M,13,FALSE), "Not Found")</f>
        <v>86</v>
      </c>
      <c r="Q212" s="27" t="b">
        <f>AND('RIDE DATA'!$A$5&lt;'Registration Data'!$P212,'RIDE DATA'!$B$5&gt;'Registration Data'!$P212)</f>
        <v>1</v>
      </c>
      <c r="R212" s="27">
        <f t="shared" si="20"/>
        <v>8.16</v>
      </c>
      <c r="S212" s="25">
        <f>COUNTIF('Historical Registration Data'!D:D,'Registration Data'!C30)</f>
        <v>0</v>
      </c>
      <c r="T212" s="28">
        <f t="shared" si="21"/>
        <v>280.16000000000003</v>
      </c>
      <c r="U212" s="29">
        <f t="shared" si="22"/>
        <v>1.1246888799678845</v>
      </c>
      <c r="V212" s="88">
        <v>1200</v>
      </c>
      <c r="W212"/>
    </row>
    <row r="213" spans="1:23" x14ac:dyDescent="0.25">
      <c r="A213" s="63" t="s">
        <v>26</v>
      </c>
      <c r="B213" s="65" t="s">
        <v>497</v>
      </c>
      <c r="C213" s="65" t="s">
        <v>498</v>
      </c>
      <c r="D213" s="52">
        <v>313</v>
      </c>
      <c r="E213"/>
      <c r="F213" s="23">
        <f t="shared" si="18"/>
        <v>294.21999999999997</v>
      </c>
      <c r="G213" s="24">
        <f t="shared" si="19"/>
        <v>294.21999999999997</v>
      </c>
      <c r="H213" s="39"/>
      <c r="I213" s="39"/>
      <c r="J213" s="39"/>
      <c r="K213" s="39"/>
      <c r="L213" s="39"/>
      <c r="O213" s="26">
        <f>IFERROR(VLOOKUP(C:C,'Results Data'!A:F,6,FALSE), "Not Found")</f>
        <v>335</v>
      </c>
      <c r="P213" s="27">
        <f>IFERROR(VLOOKUP(C:C,'Results Data'!A:M,13,FALSE), "Not Found")</f>
        <v>87</v>
      </c>
      <c r="Q213" s="27" t="b">
        <f>AND('RIDE DATA'!$A$5&lt;'Registration Data'!$P213,'RIDE DATA'!$B$5&gt;'Registration Data'!$P213)</f>
        <v>1</v>
      </c>
      <c r="R213" s="27">
        <f t="shared" si="20"/>
        <v>10.049999999999999</v>
      </c>
      <c r="S213" s="25">
        <f>COUNTIF('Historical Registration Data'!D:D,'Registration Data'!C242)</f>
        <v>1</v>
      </c>
      <c r="T213" s="28">
        <f t="shared" si="21"/>
        <v>345.05</v>
      </c>
      <c r="U213" s="29">
        <f t="shared" si="22"/>
        <v>1.1727618788661547</v>
      </c>
      <c r="V213" s="88">
        <v>1200</v>
      </c>
      <c r="W213"/>
    </row>
    <row r="214" spans="1:23" x14ac:dyDescent="0.25">
      <c r="A214" s="56" t="s">
        <v>25</v>
      </c>
      <c r="B214" s="54" t="s">
        <v>317</v>
      </c>
      <c r="C214" s="54" t="s">
        <v>318</v>
      </c>
      <c r="D214" s="53">
        <v>436</v>
      </c>
      <c r="E214" s="11"/>
      <c r="F214" s="23">
        <f t="shared" si="18"/>
        <v>409.84</v>
      </c>
      <c r="G214" s="24">
        <f t="shared" si="19"/>
        <v>409.84</v>
      </c>
      <c r="H214" s="39" t="s">
        <v>613</v>
      </c>
      <c r="I214" s="39" t="s">
        <v>605</v>
      </c>
      <c r="J214" s="39"/>
      <c r="K214" s="39"/>
      <c r="L214" s="39"/>
      <c r="O214" s="26">
        <f>IFERROR(VLOOKUP(C:C,'Results Data'!A:F,6,FALSE), "Not Found")</f>
        <v>365</v>
      </c>
      <c r="P214" s="27">
        <f>IFERROR(VLOOKUP(C:C,'Results Data'!A:M,13,FALSE), "Not Found")</f>
        <v>88</v>
      </c>
      <c r="Q214" s="27" t="b">
        <f>AND('RIDE DATA'!$A$5&lt;'Registration Data'!$P214,'RIDE DATA'!$B$5&gt;'Registration Data'!$P214)</f>
        <v>1</v>
      </c>
      <c r="R214" s="27">
        <f t="shared" si="20"/>
        <v>10.95</v>
      </c>
      <c r="S214" s="25">
        <f>COUNTIF('Historical Registration Data'!D:D,'Registration Data'!C146)</f>
        <v>2</v>
      </c>
      <c r="T214" s="28">
        <f t="shared" si="21"/>
        <v>375.95</v>
      </c>
      <c r="U214" s="29">
        <f t="shared" si="22"/>
        <v>0.91730919383173926</v>
      </c>
      <c r="V214" s="40">
        <f t="shared" si="23"/>
        <v>0</v>
      </c>
      <c r="W214"/>
    </row>
    <row r="215" spans="1:23" x14ac:dyDescent="0.25">
      <c r="A215" s="61" t="s">
        <v>29</v>
      </c>
      <c r="B215" s="54" t="s">
        <v>176</v>
      </c>
      <c r="C215" s="54" t="s">
        <v>177</v>
      </c>
      <c r="D215" s="53">
        <v>268</v>
      </c>
      <c r="E215" s="11"/>
      <c r="F215" s="23">
        <f t="shared" si="18"/>
        <v>251.92</v>
      </c>
      <c r="G215" s="24">
        <f t="shared" si="19"/>
        <v>251.92</v>
      </c>
      <c r="H215" s="39" t="s">
        <v>628</v>
      </c>
      <c r="I215" s="39" t="s">
        <v>611</v>
      </c>
      <c r="J215" s="39" t="s">
        <v>620</v>
      </c>
      <c r="K215" s="39"/>
      <c r="L215" s="39"/>
      <c r="O215" s="26">
        <f>IFERROR(VLOOKUP(C:C,'Results Data'!A:F,6,FALSE), "Not Found")</f>
        <v>286</v>
      </c>
      <c r="P215" s="27">
        <f>IFERROR(VLOOKUP(C:C,'Results Data'!A:M,13,FALSE), "Not Found")</f>
        <v>86</v>
      </c>
      <c r="Q215" s="27" t="b">
        <f>AND('RIDE DATA'!$A$5&lt;'Registration Data'!$P215,'RIDE DATA'!$B$5&gt;'Registration Data'!$P215)</f>
        <v>1</v>
      </c>
      <c r="R215" s="27">
        <f t="shared" si="20"/>
        <v>8.58</v>
      </c>
      <c r="S215" s="25">
        <f>COUNTIF('Historical Registration Data'!D:D,'Registration Data'!C74)</f>
        <v>1</v>
      </c>
      <c r="T215" s="28">
        <f t="shared" si="21"/>
        <v>294.58</v>
      </c>
      <c r="U215" s="29">
        <f t="shared" si="22"/>
        <v>1.1693394728485234</v>
      </c>
      <c r="V215" s="88">
        <v>1200</v>
      </c>
      <c r="W215"/>
    </row>
    <row r="216" spans="1:23" x14ac:dyDescent="0.25">
      <c r="A216" s="63" t="s">
        <v>26</v>
      </c>
      <c r="B216" s="65" t="s">
        <v>351</v>
      </c>
      <c r="C216" s="65" t="s">
        <v>352</v>
      </c>
      <c r="D216" s="52">
        <v>438</v>
      </c>
      <c r="E216"/>
      <c r="F216" s="23">
        <f t="shared" si="18"/>
        <v>411.71999999999997</v>
      </c>
      <c r="G216" s="24">
        <f t="shared" si="19"/>
        <v>411.71999999999997</v>
      </c>
      <c r="H216" s="39" t="s">
        <v>613</v>
      </c>
      <c r="I216" s="39" t="s">
        <v>605</v>
      </c>
      <c r="J216" s="39"/>
      <c r="K216" s="39"/>
      <c r="L216" s="39"/>
      <c r="O216" s="26">
        <f>IFERROR(VLOOKUP(C:C,'Results Data'!A:F,6,FALSE), "Not Found")</f>
        <v>414</v>
      </c>
      <c r="P216" s="27">
        <f>IFERROR(VLOOKUP(C:C,'Results Data'!A:M,13,FALSE), "Not Found")</f>
        <v>84</v>
      </c>
      <c r="Q216" s="27" t="b">
        <f>AND('RIDE DATA'!$A$5&lt;'Registration Data'!$P216,'RIDE DATA'!$B$5&gt;'Registration Data'!$P216)</f>
        <v>1</v>
      </c>
      <c r="R216" s="27">
        <f t="shared" si="20"/>
        <v>12.42</v>
      </c>
      <c r="S216" s="25">
        <f>COUNTIF('Historical Registration Data'!D:D,'Registration Data'!C163)</f>
        <v>0</v>
      </c>
      <c r="T216" s="28">
        <f t="shared" si="21"/>
        <v>426.42</v>
      </c>
      <c r="U216" s="29">
        <f t="shared" si="22"/>
        <v>1.0357038764208686</v>
      </c>
      <c r="V216" s="40">
        <f t="shared" si="23"/>
        <v>357.03876420868585</v>
      </c>
      <c r="W216"/>
    </row>
    <row r="217" spans="1:23" x14ac:dyDescent="0.25">
      <c r="A217" s="57" t="s">
        <v>25</v>
      </c>
      <c r="B217" s="65" t="s">
        <v>519</v>
      </c>
      <c r="C217" s="65" t="s">
        <v>520</v>
      </c>
      <c r="D217" s="52">
        <v>451</v>
      </c>
      <c r="E217"/>
      <c r="F217" s="23">
        <f t="shared" si="18"/>
        <v>423.94</v>
      </c>
      <c r="G217" s="24">
        <f t="shared" si="19"/>
        <v>423.94</v>
      </c>
      <c r="H217" s="39" t="s">
        <v>602</v>
      </c>
      <c r="I217" s="39" t="s">
        <v>611</v>
      </c>
      <c r="J217" s="39" t="s">
        <v>614</v>
      </c>
      <c r="K217" s="39"/>
      <c r="L217" s="39"/>
      <c r="O217" s="26">
        <f>IFERROR(VLOOKUP(C:C,'Results Data'!A:F,6,FALSE), "Not Found")</f>
        <v>344</v>
      </c>
      <c r="P217" s="27">
        <f>IFERROR(VLOOKUP(C:C,'Results Data'!A:M,13,FALSE), "Not Found")</f>
        <v>80</v>
      </c>
      <c r="Q217" s="27" t="b">
        <f>AND('RIDE DATA'!$A$5&lt;'Registration Data'!$P217,'RIDE DATA'!$B$5&gt;'Registration Data'!$P217)</f>
        <v>0</v>
      </c>
      <c r="R217" s="27">
        <f t="shared" si="20"/>
        <v>0</v>
      </c>
      <c r="S217" s="25">
        <f>COUNTIF('Historical Registration Data'!D:D,'Registration Data'!C255)</f>
        <v>2</v>
      </c>
      <c r="T217" s="28">
        <f t="shared" si="21"/>
        <v>344</v>
      </c>
      <c r="U217" s="29">
        <f t="shared" si="22"/>
        <v>0.81143558050667552</v>
      </c>
      <c r="V217" s="40">
        <f t="shared" si="23"/>
        <v>0</v>
      </c>
      <c r="W217"/>
    </row>
    <row r="218" spans="1:23" x14ac:dyDescent="0.25">
      <c r="A218" s="57" t="s">
        <v>25</v>
      </c>
      <c r="B218" s="65" t="s">
        <v>592</v>
      </c>
      <c r="C218" s="65" t="s">
        <v>593</v>
      </c>
      <c r="D218" s="52">
        <v>348</v>
      </c>
      <c r="E218"/>
      <c r="F218" s="23">
        <f t="shared" si="18"/>
        <v>327.12</v>
      </c>
      <c r="G218" s="24">
        <f t="shared" si="19"/>
        <v>327.12</v>
      </c>
      <c r="H218" s="39"/>
      <c r="I218" s="39"/>
      <c r="J218" s="39"/>
      <c r="K218" s="39"/>
      <c r="L218" s="39"/>
      <c r="O218" s="26">
        <f>IFERROR(VLOOKUP(C:C,'Results Data'!A:F,6,FALSE), "Not Found")</f>
        <v>319</v>
      </c>
      <c r="P218" s="27">
        <f>IFERROR(VLOOKUP(C:C,'Results Data'!A:M,13,FALSE), "Not Found")</f>
        <v>85</v>
      </c>
      <c r="Q218" s="27" t="b">
        <f>AND('RIDE DATA'!$A$5&lt;'Registration Data'!$P218,'RIDE DATA'!$B$5&gt;'Registration Data'!$P218)</f>
        <v>1</v>
      </c>
      <c r="R218" s="27">
        <f t="shared" si="20"/>
        <v>9.57</v>
      </c>
      <c r="S218" s="25">
        <f>COUNTIF('Historical Registration Data'!D:D,'Registration Data'!C300)</f>
        <v>0</v>
      </c>
      <c r="T218" s="28">
        <f t="shared" si="21"/>
        <v>328.57</v>
      </c>
      <c r="U218" s="29">
        <f t="shared" si="22"/>
        <v>1.0044326241134751</v>
      </c>
      <c r="V218" s="40">
        <f t="shared" si="23"/>
        <v>44.326241134751143</v>
      </c>
      <c r="W218"/>
    </row>
    <row r="219" spans="1:23" x14ac:dyDescent="0.25">
      <c r="A219" s="63" t="s">
        <v>26</v>
      </c>
      <c r="B219" s="65" t="s">
        <v>337</v>
      </c>
      <c r="C219" s="65" t="s">
        <v>338</v>
      </c>
      <c r="D219" s="52">
        <v>690</v>
      </c>
      <c r="E219"/>
      <c r="F219" s="23">
        <f t="shared" si="18"/>
        <v>648.59999999999991</v>
      </c>
      <c r="G219" s="24">
        <f t="shared" si="19"/>
        <v>648.59999999999991</v>
      </c>
      <c r="H219" s="39" t="s">
        <v>602</v>
      </c>
      <c r="I219" s="39" t="s">
        <v>605</v>
      </c>
      <c r="J219" s="39"/>
      <c r="K219" s="39"/>
      <c r="L219" s="39" t="s">
        <v>616</v>
      </c>
      <c r="O219" s="26">
        <f>IFERROR(VLOOKUP(C:C,'Results Data'!A:F,6,FALSE), "Not Found")</f>
        <v>666</v>
      </c>
      <c r="P219" s="27">
        <f>IFERROR(VLOOKUP(C:C,'Results Data'!A:M,13,FALSE), "Not Found")</f>
        <v>85</v>
      </c>
      <c r="Q219" s="27" t="b">
        <f>AND('RIDE DATA'!$A$5&lt;'Registration Data'!$P219,'RIDE DATA'!$B$5&gt;'Registration Data'!$P219)</f>
        <v>1</v>
      </c>
      <c r="R219" s="27">
        <f t="shared" si="20"/>
        <v>19.98</v>
      </c>
      <c r="S219" s="25">
        <f>COUNTIF('Historical Registration Data'!D:D,'Registration Data'!C156)</f>
        <v>1</v>
      </c>
      <c r="T219" s="28">
        <f t="shared" si="21"/>
        <v>685.98</v>
      </c>
      <c r="U219" s="29">
        <f t="shared" si="22"/>
        <v>1.0576318223866792</v>
      </c>
      <c r="V219" s="40">
        <f t="shared" si="23"/>
        <v>576.31822386679187</v>
      </c>
      <c r="W219"/>
    </row>
    <row r="220" spans="1:23" x14ac:dyDescent="0.25">
      <c r="A220" s="56" t="s">
        <v>25</v>
      </c>
      <c r="B220" s="54" t="s">
        <v>253</v>
      </c>
      <c r="C220" s="54" t="s">
        <v>254</v>
      </c>
      <c r="D220" s="53">
        <v>323</v>
      </c>
      <c r="E220" s="11"/>
      <c r="F220" s="23">
        <f t="shared" si="18"/>
        <v>303.62</v>
      </c>
      <c r="G220" s="24">
        <f t="shared" si="19"/>
        <v>303.62</v>
      </c>
      <c r="H220" s="39" t="s">
        <v>602</v>
      </c>
      <c r="I220" s="39" t="s">
        <v>608</v>
      </c>
      <c r="J220" s="39"/>
      <c r="K220" s="39" t="s">
        <v>615</v>
      </c>
      <c r="L220" s="39"/>
      <c r="O220" s="26">
        <f>IFERROR(VLOOKUP(C:C,'Results Data'!A:F,6,FALSE), "Not Found")</f>
        <v>375</v>
      </c>
      <c r="P220" s="27">
        <f>IFERROR(VLOOKUP(C:C,'Results Data'!A:M,13,FALSE), "Not Found")</f>
        <v>76</v>
      </c>
      <c r="Q220" s="27" t="b">
        <f>AND('RIDE DATA'!$A$5&lt;'Registration Data'!$P220,'RIDE DATA'!$B$5&gt;'Registration Data'!$P220)</f>
        <v>0</v>
      </c>
      <c r="R220" s="27">
        <f t="shared" si="20"/>
        <v>0</v>
      </c>
      <c r="S220" s="25">
        <f>COUNTIF('Historical Registration Data'!D:D,'Registration Data'!C113)</f>
        <v>1</v>
      </c>
      <c r="T220" s="28">
        <f t="shared" si="21"/>
        <v>375</v>
      </c>
      <c r="U220" s="29">
        <f t="shared" si="22"/>
        <v>1.2350965022067057</v>
      </c>
      <c r="V220" s="88">
        <v>1200</v>
      </c>
      <c r="W220"/>
    </row>
    <row r="221" spans="1:23" x14ac:dyDescent="0.25">
      <c r="A221" s="59" t="s">
        <v>28</v>
      </c>
      <c r="B221" s="54" t="s">
        <v>216</v>
      </c>
      <c r="C221" s="54" t="s">
        <v>1758</v>
      </c>
      <c r="D221" s="53">
        <v>556</v>
      </c>
      <c r="E221" s="11"/>
      <c r="F221" s="23">
        <f t="shared" si="18"/>
        <v>522.64</v>
      </c>
      <c r="G221" s="24">
        <f t="shared" si="19"/>
        <v>522.64</v>
      </c>
      <c r="H221" s="39" t="s">
        <v>602</v>
      </c>
      <c r="I221" s="39" t="s">
        <v>605</v>
      </c>
      <c r="J221" s="39"/>
      <c r="K221" s="39"/>
      <c r="L221" s="39" t="s">
        <v>616</v>
      </c>
      <c r="O221" s="26">
        <f>IFERROR(VLOOKUP(C:C,'Results Data'!A:F,6,FALSE), "Not Found")</f>
        <v>560</v>
      </c>
      <c r="P221" s="27">
        <f>IFERROR(VLOOKUP(C:C,'Results Data'!A:M,13,FALSE), "Not Found")</f>
        <v>89</v>
      </c>
      <c r="Q221" s="27" t="b">
        <f>AND('RIDE DATA'!$A$5&lt;'Registration Data'!$P221,'RIDE DATA'!$B$5&gt;'Registration Data'!$P221)</f>
        <v>1</v>
      </c>
      <c r="R221" s="27">
        <f t="shared" si="20"/>
        <v>16.8</v>
      </c>
      <c r="S221" s="25">
        <f>COUNTIF('Historical Registration Data'!D:D,'Registration Data'!C94)</f>
        <v>2</v>
      </c>
      <c r="T221" s="28">
        <f t="shared" si="21"/>
        <v>576.79999999999995</v>
      </c>
      <c r="U221" s="29">
        <f t="shared" si="22"/>
        <v>1.103627736108985</v>
      </c>
      <c r="V221" s="40">
        <f t="shared" si="23"/>
        <v>1036.27736108985</v>
      </c>
      <c r="W221"/>
    </row>
    <row r="222" spans="1:23" x14ac:dyDescent="0.25">
      <c r="A222" s="61" t="s">
        <v>29</v>
      </c>
      <c r="B222" s="54" t="s">
        <v>146</v>
      </c>
      <c r="C222" s="54" t="s">
        <v>147</v>
      </c>
      <c r="D222" s="53">
        <v>391</v>
      </c>
      <c r="E222" s="11"/>
      <c r="F222" s="23">
        <f t="shared" si="18"/>
        <v>367.53999999999996</v>
      </c>
      <c r="G222" s="24">
        <f t="shared" si="19"/>
        <v>367.53999999999996</v>
      </c>
      <c r="H222" s="39" t="s">
        <v>602</v>
      </c>
      <c r="I222" s="39" t="s">
        <v>605</v>
      </c>
      <c r="J222" s="39"/>
      <c r="K222" s="39"/>
      <c r="L222" s="39" t="s">
        <v>625</v>
      </c>
      <c r="O222" s="26">
        <f>IFERROR(VLOOKUP(C:C,'Results Data'!A:F,6,FALSE), "Not Found")</f>
        <v>346</v>
      </c>
      <c r="P222" s="27">
        <f>IFERROR(VLOOKUP(C:C,'Results Data'!A:M,13,FALSE), "Not Found")</f>
        <v>87</v>
      </c>
      <c r="Q222" s="27" t="b">
        <f>AND('RIDE DATA'!$A$5&lt;'Registration Data'!$P222,'RIDE DATA'!$B$5&gt;'Registration Data'!$P222)</f>
        <v>1</v>
      </c>
      <c r="R222" s="27">
        <f t="shared" si="20"/>
        <v>10.379999999999999</v>
      </c>
      <c r="S222" s="25">
        <f>COUNTIF('Historical Registration Data'!D:D,'Registration Data'!C59)</f>
        <v>2</v>
      </c>
      <c r="T222" s="28">
        <f t="shared" si="21"/>
        <v>356.38</v>
      </c>
      <c r="U222" s="29">
        <f t="shared" si="22"/>
        <v>0.96963595799096702</v>
      </c>
      <c r="V222" s="40">
        <f t="shared" si="23"/>
        <v>0</v>
      </c>
      <c r="W222"/>
    </row>
    <row r="223" spans="1:23" x14ac:dyDescent="0.25">
      <c r="A223" s="56" t="s">
        <v>25</v>
      </c>
      <c r="B223" s="54" t="s">
        <v>309</v>
      </c>
      <c r="C223" s="54" t="s">
        <v>310</v>
      </c>
      <c r="D223" s="53">
        <v>535</v>
      </c>
      <c r="E223" s="11"/>
      <c r="F223" s="23">
        <f t="shared" si="18"/>
        <v>502.9</v>
      </c>
      <c r="G223" s="24">
        <f t="shared" si="19"/>
        <v>502.9</v>
      </c>
      <c r="H223" s="39" t="s">
        <v>613</v>
      </c>
      <c r="I223" s="39"/>
      <c r="J223" s="39"/>
      <c r="K223" s="39"/>
      <c r="L223" s="39"/>
      <c r="O223" s="26">
        <f>IFERROR(VLOOKUP(C:C,'Results Data'!A:F,6,FALSE), "Not Found")</f>
        <v>533</v>
      </c>
      <c r="P223" s="27">
        <f>IFERROR(VLOOKUP(C:C,'Results Data'!A:M,13,FALSE), "Not Found")</f>
        <v>86</v>
      </c>
      <c r="Q223" s="27" t="b">
        <f>AND('RIDE DATA'!$A$5&lt;'Registration Data'!$P223,'RIDE DATA'!$B$5&gt;'Registration Data'!$P223)</f>
        <v>1</v>
      </c>
      <c r="R223" s="27">
        <f t="shared" si="20"/>
        <v>15.99</v>
      </c>
      <c r="S223" s="25">
        <f>COUNTIF('Historical Registration Data'!D:D,'Registration Data'!C142)</f>
        <v>0</v>
      </c>
      <c r="T223" s="28">
        <f t="shared" si="21"/>
        <v>548.99</v>
      </c>
      <c r="U223" s="29">
        <f t="shared" si="22"/>
        <v>1.0916484390534897</v>
      </c>
      <c r="V223" s="40">
        <f t="shared" si="23"/>
        <v>916.48439053489733</v>
      </c>
      <c r="W223"/>
    </row>
    <row r="224" spans="1:23" x14ac:dyDescent="0.25">
      <c r="A224" s="56" t="s">
        <v>25</v>
      </c>
      <c r="B224" s="54" t="s">
        <v>114</v>
      </c>
      <c r="C224" s="54" t="s">
        <v>115</v>
      </c>
      <c r="D224" s="53">
        <v>910</v>
      </c>
      <c r="E224" s="11"/>
      <c r="F224" s="23">
        <f t="shared" si="18"/>
        <v>855.4</v>
      </c>
      <c r="G224" s="24">
        <f t="shared" si="19"/>
        <v>855.4</v>
      </c>
      <c r="H224" s="39" t="s">
        <v>613</v>
      </c>
      <c r="I224" s="39" t="s">
        <v>611</v>
      </c>
      <c r="J224" s="39" t="s">
        <v>620</v>
      </c>
      <c r="K224" s="39"/>
      <c r="L224" s="39"/>
      <c r="O224" s="26">
        <f>IFERROR(VLOOKUP(C:C,'Results Data'!A:F,6,FALSE), "Not Found")</f>
        <v>759</v>
      </c>
      <c r="P224" s="27">
        <f>IFERROR(VLOOKUP(C:C,'Results Data'!A:M,13,FALSE), "Not Found")</f>
        <v>88</v>
      </c>
      <c r="Q224" s="27" t="b">
        <f>AND('RIDE DATA'!$A$5&lt;'Registration Data'!$P224,'RIDE DATA'!$B$5&gt;'Registration Data'!$P224)</f>
        <v>1</v>
      </c>
      <c r="R224" s="27">
        <f t="shared" si="20"/>
        <v>22.77</v>
      </c>
      <c r="S224" s="25">
        <f>COUNTIF('Historical Registration Data'!D:D,'Registration Data'!C43)</f>
        <v>1</v>
      </c>
      <c r="T224" s="28">
        <f t="shared" si="21"/>
        <v>781.77</v>
      </c>
      <c r="U224" s="29">
        <f t="shared" si="22"/>
        <v>0.91392331073182143</v>
      </c>
      <c r="V224" s="40">
        <f t="shared" si="23"/>
        <v>0</v>
      </c>
      <c r="W224"/>
    </row>
    <row r="225" spans="1:23" x14ac:dyDescent="0.25">
      <c r="A225" s="61" t="s">
        <v>29</v>
      </c>
      <c r="B225" s="54" t="s">
        <v>293</v>
      </c>
      <c r="C225" s="54" t="s">
        <v>294</v>
      </c>
      <c r="D225" s="53">
        <v>486</v>
      </c>
      <c r="E225" s="11"/>
      <c r="F225" s="23">
        <f t="shared" si="18"/>
        <v>456.84</v>
      </c>
      <c r="G225" s="24">
        <f t="shared" si="19"/>
        <v>456.84</v>
      </c>
      <c r="H225" s="39"/>
      <c r="I225" s="39"/>
      <c r="J225" s="39"/>
      <c r="K225" s="39"/>
      <c r="L225" s="39"/>
      <c r="O225" s="26">
        <f>IFERROR(VLOOKUP(C:C,'Results Data'!A:F,6,FALSE), "Not Found")</f>
        <v>481</v>
      </c>
      <c r="P225" s="27">
        <f>IFERROR(VLOOKUP(C:C,'Results Data'!A:M,13,FALSE), "Not Found")</f>
        <v>87</v>
      </c>
      <c r="Q225" s="27" t="b">
        <f>AND('RIDE DATA'!$A$5&lt;'Registration Data'!$P225,'RIDE DATA'!$B$5&gt;'Registration Data'!$P225)</f>
        <v>1</v>
      </c>
      <c r="R225" s="27">
        <f t="shared" si="20"/>
        <v>14.43</v>
      </c>
      <c r="S225" s="25">
        <f>COUNTIF('Historical Registration Data'!D:D,'Registration Data'!C134)</f>
        <v>2</v>
      </c>
      <c r="T225" s="28">
        <f t="shared" si="21"/>
        <v>495.43</v>
      </c>
      <c r="U225" s="29">
        <f t="shared" si="22"/>
        <v>1.0844715874266702</v>
      </c>
      <c r="V225" s="40">
        <f t="shared" si="23"/>
        <v>844.71587426670158</v>
      </c>
      <c r="W225"/>
    </row>
    <row r="226" spans="1:23" x14ac:dyDescent="0.25">
      <c r="A226" s="58" t="s">
        <v>28</v>
      </c>
      <c r="B226" s="65" t="s">
        <v>507</v>
      </c>
      <c r="C226" s="65" t="s">
        <v>508</v>
      </c>
      <c r="D226" s="52">
        <v>265</v>
      </c>
      <c r="E226"/>
      <c r="F226" s="23">
        <f t="shared" si="18"/>
        <v>249.1</v>
      </c>
      <c r="G226" s="24">
        <f t="shared" si="19"/>
        <v>249.1</v>
      </c>
      <c r="H226" s="39"/>
      <c r="I226" s="39"/>
      <c r="J226" s="39"/>
      <c r="K226" s="39"/>
      <c r="L226" s="39"/>
      <c r="O226" s="26">
        <f>IFERROR(VLOOKUP(C:C,'Results Data'!A:F,6,FALSE), "Not Found")</f>
        <v>196</v>
      </c>
      <c r="P226" s="27">
        <f>IFERROR(VLOOKUP(C:C,'Results Data'!A:M,13,FALSE), "Not Found")</f>
        <v>84</v>
      </c>
      <c r="Q226" s="27" t="b">
        <f>AND('RIDE DATA'!$A$5&lt;'Registration Data'!$P226,'RIDE DATA'!$B$5&gt;'Registration Data'!$P226)</f>
        <v>1</v>
      </c>
      <c r="R226" s="27">
        <f t="shared" si="20"/>
        <v>5.88</v>
      </c>
      <c r="S226" s="25">
        <f>COUNTIF('Historical Registration Data'!D:D,'Registration Data'!C248)</f>
        <v>1</v>
      </c>
      <c r="T226" s="28">
        <f t="shared" si="21"/>
        <v>201.88</v>
      </c>
      <c r="U226" s="29">
        <f t="shared" si="22"/>
        <v>0.81043757527097549</v>
      </c>
      <c r="V226" s="40">
        <f t="shared" si="23"/>
        <v>0</v>
      </c>
      <c r="W226"/>
    </row>
    <row r="227" spans="1:23" x14ac:dyDescent="0.25">
      <c r="A227" s="56" t="s">
        <v>25</v>
      </c>
      <c r="B227" s="54" t="s">
        <v>273</v>
      </c>
      <c r="C227" s="54" t="s">
        <v>274</v>
      </c>
      <c r="D227" s="53">
        <v>341</v>
      </c>
      <c r="E227" s="11" t="s">
        <v>638</v>
      </c>
      <c r="F227" s="23">
        <f t="shared" si="18"/>
        <v>320.53999999999996</v>
      </c>
      <c r="G227" s="24">
        <f t="shared" si="19"/>
        <v>320.53999999999996</v>
      </c>
      <c r="H227" s="39" t="s">
        <v>602</v>
      </c>
      <c r="I227" s="39" t="s">
        <v>603</v>
      </c>
      <c r="J227" s="39"/>
      <c r="K227" s="39"/>
      <c r="L227" s="39" t="s">
        <v>607</v>
      </c>
      <c r="O227" s="26">
        <f>IFERROR(VLOOKUP(C:C,'Results Data'!A:F,6,FALSE), "Not Found")</f>
        <v>331</v>
      </c>
      <c r="P227" s="27">
        <f>IFERROR(VLOOKUP(C:C,'Results Data'!A:M,13,FALSE), "Not Found")</f>
        <v>88</v>
      </c>
      <c r="Q227" s="27" t="b">
        <f>AND('RIDE DATA'!$A$5&lt;'Registration Data'!$P227,'RIDE DATA'!$B$5&gt;'Registration Data'!$P227)</f>
        <v>1</v>
      </c>
      <c r="R227" s="27">
        <f t="shared" si="20"/>
        <v>9.93</v>
      </c>
      <c r="S227" s="25">
        <f>COUNTIF('Historical Registration Data'!D:D,'Registration Data'!C123)</f>
        <v>2</v>
      </c>
      <c r="T227" s="28">
        <f t="shared" si="21"/>
        <v>340.93</v>
      </c>
      <c r="U227" s="29">
        <f t="shared" si="22"/>
        <v>1.0636114057527923</v>
      </c>
      <c r="V227" s="40">
        <f t="shared" si="23"/>
        <v>636.11405752792336</v>
      </c>
      <c r="W227" s="5"/>
    </row>
    <row r="228" spans="1:23" x14ac:dyDescent="0.25">
      <c r="A228" s="61" t="s">
        <v>29</v>
      </c>
      <c r="B228" s="54" t="s">
        <v>112</v>
      </c>
      <c r="C228" s="54" t="s">
        <v>113</v>
      </c>
      <c r="D228" s="53">
        <v>200</v>
      </c>
      <c r="E228" s="11"/>
      <c r="F228" s="23">
        <f t="shared" si="18"/>
        <v>188</v>
      </c>
      <c r="G228" s="24">
        <f t="shared" si="19"/>
        <v>188</v>
      </c>
      <c r="H228" s="39"/>
      <c r="I228" s="39"/>
      <c r="J228" s="39"/>
      <c r="K228" s="39"/>
      <c r="L228" s="39"/>
      <c r="O228" s="26">
        <f>IFERROR(VLOOKUP(C:C,'Results Data'!A:F,6,FALSE), "Not Found")</f>
        <v>190</v>
      </c>
      <c r="P228" s="27">
        <f>IFERROR(VLOOKUP(C:C,'Results Data'!A:M,13,FALSE), "Not Found")</f>
        <v>84</v>
      </c>
      <c r="Q228" s="27" t="b">
        <f>AND('RIDE DATA'!$A$5&lt;'Registration Data'!$P228,'RIDE DATA'!$B$5&gt;'Registration Data'!$P228)</f>
        <v>1</v>
      </c>
      <c r="R228" s="27">
        <f t="shared" si="20"/>
        <v>5.7</v>
      </c>
      <c r="S228" s="25">
        <f>COUNTIF('Historical Registration Data'!D:D,'Registration Data'!C42)</f>
        <v>2</v>
      </c>
      <c r="T228" s="28">
        <f t="shared" si="21"/>
        <v>195.7</v>
      </c>
      <c r="U228" s="29">
        <f t="shared" si="22"/>
        <v>1.0409574468085105</v>
      </c>
      <c r="V228" s="40">
        <f t="shared" si="23"/>
        <v>409.57446808510542</v>
      </c>
      <c r="W228"/>
    </row>
    <row r="229" spans="1:23" x14ac:dyDescent="0.25">
      <c r="A229" s="61" t="s">
        <v>29</v>
      </c>
      <c r="B229" s="54" t="s">
        <v>323</v>
      </c>
      <c r="C229" s="54" t="s">
        <v>324</v>
      </c>
      <c r="D229" s="53">
        <v>206</v>
      </c>
      <c r="E229" s="11" t="s">
        <v>638</v>
      </c>
      <c r="F229" s="23">
        <f t="shared" si="18"/>
        <v>193.64</v>
      </c>
      <c r="G229" s="24">
        <f t="shared" si="19"/>
        <v>193.64</v>
      </c>
      <c r="H229" s="39" t="s">
        <v>626</v>
      </c>
      <c r="I229" s="39"/>
      <c r="J229" s="39"/>
      <c r="K229" s="39"/>
      <c r="L229" s="39"/>
      <c r="O229" s="26">
        <f>IFERROR(VLOOKUP(C:C,'Results Data'!A:F,6,FALSE), "Not Found")</f>
        <v>212</v>
      </c>
      <c r="P229" s="27">
        <f>IFERROR(VLOOKUP(C:C,'Results Data'!A:M,13,FALSE), "Not Found")</f>
        <v>88</v>
      </c>
      <c r="Q229" s="27" t="b">
        <f>AND('RIDE DATA'!$A$5&lt;'Registration Data'!$P229,'RIDE DATA'!$B$5&gt;'Registration Data'!$P229)</f>
        <v>1</v>
      </c>
      <c r="R229" s="27">
        <f t="shared" si="20"/>
        <v>6.3599999999999994</v>
      </c>
      <c r="S229" s="25">
        <f>COUNTIF('Historical Registration Data'!D:D,'Registration Data'!C149)</f>
        <v>1</v>
      </c>
      <c r="T229" s="28">
        <f t="shared" si="21"/>
        <v>218.36</v>
      </c>
      <c r="U229" s="29">
        <f t="shared" si="22"/>
        <v>1.1276595744680853</v>
      </c>
      <c r="V229" s="88">
        <v>1200</v>
      </c>
      <c r="W229" s="5"/>
    </row>
    <row r="230" spans="1:23" x14ac:dyDescent="0.25">
      <c r="A230" s="56" t="s">
        <v>25</v>
      </c>
      <c r="B230" s="54" t="s">
        <v>174</v>
      </c>
      <c r="C230" s="54" t="s">
        <v>175</v>
      </c>
      <c r="D230" s="53">
        <v>317</v>
      </c>
      <c r="E230" s="11"/>
      <c r="F230" s="23">
        <f t="shared" si="18"/>
        <v>297.97999999999996</v>
      </c>
      <c r="G230" s="24">
        <f t="shared" si="19"/>
        <v>297.97999999999996</v>
      </c>
      <c r="H230" s="39" t="s">
        <v>610</v>
      </c>
      <c r="I230" s="39" t="s">
        <v>605</v>
      </c>
      <c r="J230" s="39"/>
      <c r="K230" s="39"/>
      <c r="L230" s="39" t="s">
        <v>623</v>
      </c>
      <c r="O230" s="26">
        <f>IFERROR(VLOOKUP(C:C,'Results Data'!A:F,6,FALSE), "Not Found")</f>
        <v>362</v>
      </c>
      <c r="P230" s="27">
        <f>IFERROR(VLOOKUP(C:C,'Results Data'!A:M,13,FALSE), "Not Found")</f>
        <v>97</v>
      </c>
      <c r="Q230" s="27" t="b">
        <f>AND('RIDE DATA'!$A$5&lt;'Registration Data'!$P230,'RIDE DATA'!$B$5&gt;'Registration Data'!$P230)</f>
        <v>0</v>
      </c>
      <c r="R230" s="27">
        <f t="shared" si="20"/>
        <v>0</v>
      </c>
      <c r="S230" s="25">
        <f>COUNTIF('Historical Registration Data'!D:D,'Registration Data'!C73)</f>
        <v>2</v>
      </c>
      <c r="T230" s="28">
        <f t="shared" si="21"/>
        <v>362</v>
      </c>
      <c r="U230" s="29">
        <f t="shared" si="22"/>
        <v>1.2148466340022821</v>
      </c>
      <c r="V230" s="88">
        <v>1200</v>
      </c>
      <c r="W230"/>
    </row>
    <row r="231" spans="1:23" x14ac:dyDescent="0.25">
      <c r="A231" s="63" t="s">
        <v>26</v>
      </c>
      <c r="B231" s="65" t="s">
        <v>479</v>
      </c>
      <c r="C231" s="65" t="s">
        <v>480</v>
      </c>
      <c r="D231" s="52">
        <v>187</v>
      </c>
      <c r="E231" s="11" t="s">
        <v>638</v>
      </c>
      <c r="F231" s="23">
        <f t="shared" si="18"/>
        <v>175.78</v>
      </c>
      <c r="G231" s="24">
        <f t="shared" si="19"/>
        <v>175.78</v>
      </c>
      <c r="H231" s="39" t="s">
        <v>602</v>
      </c>
      <c r="I231" s="39" t="s">
        <v>603</v>
      </c>
      <c r="J231" s="39"/>
      <c r="K231" s="39"/>
      <c r="L231" s="39" t="s">
        <v>625</v>
      </c>
      <c r="O231" s="26">
        <f>IFERROR(VLOOKUP(C:C,'Results Data'!A:F,6,FALSE), "Not Found")</f>
        <v>189</v>
      </c>
      <c r="P231" s="27">
        <f>IFERROR(VLOOKUP(C:C,'Results Data'!A:M,13,FALSE), "Not Found")</f>
        <v>85</v>
      </c>
      <c r="Q231" s="27" t="b">
        <f>AND('RIDE DATA'!$A$5&lt;'Registration Data'!$P231,'RIDE DATA'!$B$5&gt;'Registration Data'!$P231)</f>
        <v>1</v>
      </c>
      <c r="R231" s="27">
        <f t="shared" si="20"/>
        <v>5.67</v>
      </c>
      <c r="S231" s="25">
        <f>COUNTIF('Historical Registration Data'!D:D,'Registration Data'!C232)</f>
        <v>1</v>
      </c>
      <c r="T231" s="28">
        <f t="shared" si="21"/>
        <v>194.67</v>
      </c>
      <c r="U231" s="29">
        <f t="shared" si="22"/>
        <v>1.1074638752986687</v>
      </c>
      <c r="V231" s="40">
        <f t="shared" si="23"/>
        <v>1074.6387529866875</v>
      </c>
      <c r="W231"/>
    </row>
    <row r="232" spans="1:23" x14ac:dyDescent="0.25">
      <c r="A232" s="56" t="s">
        <v>2069</v>
      </c>
      <c r="B232" s="66" t="s">
        <v>263</v>
      </c>
      <c r="C232" s="66" t="s">
        <v>264</v>
      </c>
      <c r="D232" s="66">
        <v>238</v>
      </c>
      <c r="E232" s="67"/>
      <c r="F232" s="68">
        <f t="shared" si="18"/>
        <v>223.72</v>
      </c>
      <c r="G232" s="69">
        <f t="shared" si="19"/>
        <v>223.72</v>
      </c>
      <c r="H232" s="70" t="s">
        <v>613</v>
      </c>
      <c r="I232" s="70" t="s">
        <v>603</v>
      </c>
      <c r="J232" s="70"/>
      <c r="K232" s="70"/>
      <c r="L232" s="70" t="s">
        <v>633</v>
      </c>
      <c r="M232" s="67"/>
      <c r="N232" s="67"/>
      <c r="O232" s="71">
        <f>IFERROR(VLOOKUP(C:C,'Results Data'!A:F,6,FALSE), "Not Found")</f>
        <v>0</v>
      </c>
      <c r="P232" s="72">
        <f>IFERROR(VLOOKUP(C:C,'Results Data'!A:M,13,FALSE), "Not Found")</f>
        <v>0</v>
      </c>
      <c r="Q232" s="27" t="b">
        <f>AND('RIDE DATA'!$A$5&lt;'Registration Data'!$P232,'RIDE DATA'!$B$5&gt;'Registration Data'!$P232)</f>
        <v>0</v>
      </c>
      <c r="R232" s="27">
        <f t="shared" si="20"/>
        <v>0</v>
      </c>
      <c r="S232" s="25">
        <f>COUNTIF('Historical Registration Data'!D:D,'Registration Data'!C118)</f>
        <v>1</v>
      </c>
      <c r="T232" s="28">
        <f t="shared" si="21"/>
        <v>0</v>
      </c>
      <c r="U232" s="29">
        <f t="shared" si="22"/>
        <v>0</v>
      </c>
      <c r="V232" s="40">
        <f t="shared" si="23"/>
        <v>0</v>
      </c>
      <c r="W232"/>
    </row>
    <row r="233" spans="1:23" x14ac:dyDescent="0.25">
      <c r="A233" s="62" t="s">
        <v>2067</v>
      </c>
      <c r="B233" s="66" t="s">
        <v>168</v>
      </c>
      <c r="C233" s="66" t="s">
        <v>169</v>
      </c>
      <c r="D233" s="66">
        <v>490</v>
      </c>
      <c r="E233" s="67"/>
      <c r="F233" s="68">
        <f t="shared" si="18"/>
        <v>460.59999999999997</v>
      </c>
      <c r="G233" s="69">
        <f t="shared" si="19"/>
        <v>460.59999999999997</v>
      </c>
      <c r="H233" s="70" t="s">
        <v>602</v>
      </c>
      <c r="I233" s="70" t="s">
        <v>611</v>
      </c>
      <c r="J233" s="70" t="s">
        <v>618</v>
      </c>
      <c r="K233" s="70"/>
      <c r="L233" s="70"/>
      <c r="M233" s="67"/>
      <c r="N233" s="67"/>
      <c r="O233" s="71">
        <f>IFERROR(VLOOKUP(C:C,'Results Data'!A:F,6,FALSE), "Not Found")</f>
        <v>0</v>
      </c>
      <c r="P233" s="72">
        <f>IFERROR(VLOOKUP(C:C,'Results Data'!A:M,13,FALSE), "Not Found")</f>
        <v>0</v>
      </c>
      <c r="Q233" s="27" t="b">
        <f>AND('RIDE DATA'!$A$5&lt;'Registration Data'!$P233,'RIDE DATA'!$B$5&gt;'Registration Data'!$P233)</f>
        <v>0</v>
      </c>
      <c r="R233" s="27">
        <f t="shared" si="20"/>
        <v>0</v>
      </c>
      <c r="S233" s="25">
        <f>COUNTIF('Historical Registration Data'!D:D,'Registration Data'!C70)</f>
        <v>2</v>
      </c>
      <c r="T233" s="28">
        <f t="shared" si="21"/>
        <v>0</v>
      </c>
      <c r="U233" s="29">
        <f t="shared" si="22"/>
        <v>0</v>
      </c>
      <c r="V233" s="40">
        <f t="shared" si="23"/>
        <v>0</v>
      </c>
      <c r="W233"/>
    </row>
    <row r="234" spans="1:23" x14ac:dyDescent="0.25">
      <c r="A234" s="58" t="s">
        <v>28</v>
      </c>
      <c r="B234" s="65" t="s">
        <v>347</v>
      </c>
      <c r="C234" s="65" t="s">
        <v>348</v>
      </c>
      <c r="D234" s="52">
        <v>702</v>
      </c>
      <c r="E234"/>
      <c r="F234" s="23">
        <f t="shared" si="18"/>
        <v>659.88</v>
      </c>
      <c r="G234" s="24">
        <f t="shared" si="19"/>
        <v>659.88</v>
      </c>
      <c r="H234" s="39"/>
      <c r="I234" s="39"/>
      <c r="J234" s="39"/>
      <c r="K234" s="39"/>
      <c r="L234" s="39"/>
      <c r="O234" s="26">
        <f>IFERROR(VLOOKUP(C:C,'Results Data'!A:F,6,FALSE), "Not Found")</f>
        <v>579</v>
      </c>
      <c r="P234" s="27">
        <f>IFERROR(VLOOKUP(C:C,'Results Data'!A:M,13,FALSE), "Not Found")</f>
        <v>87</v>
      </c>
      <c r="Q234" s="27" t="b">
        <f>AND('RIDE DATA'!$A$5&lt;'Registration Data'!$P234,'RIDE DATA'!$B$5&gt;'Registration Data'!$P234)</f>
        <v>1</v>
      </c>
      <c r="R234" s="27">
        <f t="shared" si="20"/>
        <v>17.37</v>
      </c>
      <c r="S234" s="25">
        <f>COUNTIF('Historical Registration Data'!D:D,'Registration Data'!C161)</f>
        <v>2</v>
      </c>
      <c r="T234" s="28">
        <f t="shared" si="21"/>
        <v>596.37</v>
      </c>
      <c r="U234" s="29">
        <f t="shared" si="22"/>
        <v>0.90375522822331333</v>
      </c>
      <c r="V234" s="40">
        <f t="shared" si="23"/>
        <v>0</v>
      </c>
      <c r="W234"/>
    </row>
    <row r="235" spans="1:23" x14ac:dyDescent="0.25">
      <c r="A235" s="62" t="s">
        <v>26</v>
      </c>
      <c r="B235" s="54" t="s">
        <v>307</v>
      </c>
      <c r="C235" s="54" t="s">
        <v>308</v>
      </c>
      <c r="D235" s="53">
        <v>487</v>
      </c>
      <c r="E235" s="11"/>
      <c r="F235" s="23">
        <f t="shared" si="18"/>
        <v>457.78</v>
      </c>
      <c r="G235" s="24">
        <f t="shared" si="19"/>
        <v>457.78</v>
      </c>
      <c r="H235" s="39"/>
      <c r="I235" s="39"/>
      <c r="J235" s="39"/>
      <c r="K235" s="39"/>
      <c r="L235" s="39"/>
      <c r="O235" s="26">
        <f>IFERROR(VLOOKUP(C:C,'Results Data'!A:F,6,FALSE), "Not Found")</f>
        <v>491</v>
      </c>
      <c r="P235" s="27">
        <f>IFERROR(VLOOKUP(C:C,'Results Data'!A:M,13,FALSE), "Not Found")</f>
        <v>86</v>
      </c>
      <c r="Q235" s="27" t="b">
        <f>AND('RIDE DATA'!$A$5&lt;'Registration Data'!$P235,'RIDE DATA'!$B$5&gt;'Registration Data'!$P235)</f>
        <v>1</v>
      </c>
      <c r="R235" s="27">
        <f t="shared" si="20"/>
        <v>14.729999999999999</v>
      </c>
      <c r="S235" s="25">
        <f>COUNTIF('Historical Registration Data'!D:D,'Registration Data'!C141)</f>
        <v>2</v>
      </c>
      <c r="T235" s="28">
        <f t="shared" si="21"/>
        <v>505.73</v>
      </c>
      <c r="U235" s="29">
        <f t="shared" si="22"/>
        <v>1.1047446371619556</v>
      </c>
      <c r="V235" s="40">
        <f t="shared" si="23"/>
        <v>1047.446371619556</v>
      </c>
      <c r="W235"/>
    </row>
    <row r="236" spans="1:23" x14ac:dyDescent="0.25">
      <c r="A236" s="57" t="s">
        <v>2069</v>
      </c>
      <c r="B236" s="73" t="s">
        <v>491</v>
      </c>
      <c r="C236" s="73" t="s">
        <v>492</v>
      </c>
      <c r="D236" s="73">
        <v>502</v>
      </c>
      <c r="E236" s="74"/>
      <c r="F236" s="68">
        <f t="shared" si="18"/>
        <v>471.88</v>
      </c>
      <c r="G236" s="69">
        <f t="shared" si="19"/>
        <v>471.88</v>
      </c>
      <c r="H236" s="70"/>
      <c r="I236" s="70"/>
      <c r="J236" s="70"/>
      <c r="K236" s="70"/>
      <c r="L236" s="70"/>
      <c r="M236" s="67"/>
      <c r="N236" s="67"/>
      <c r="O236" s="71">
        <f>IFERROR(VLOOKUP(C:C,'Results Data'!A:F,6,FALSE), "Not Found")</f>
        <v>0</v>
      </c>
      <c r="P236" s="72">
        <f>IFERROR(VLOOKUP(C:C,'Results Data'!A:M,13,FALSE), "Not Found")</f>
        <v>0</v>
      </c>
      <c r="Q236" s="27" t="b">
        <f>AND('RIDE DATA'!$A$5&lt;'Registration Data'!$P236,'RIDE DATA'!$B$5&gt;'Registration Data'!$P236)</f>
        <v>0</v>
      </c>
      <c r="R236" s="27">
        <f t="shared" si="20"/>
        <v>0</v>
      </c>
      <c r="S236" s="25">
        <f>COUNTIF('Historical Registration Data'!D:D,'Registration Data'!C239)</f>
        <v>2</v>
      </c>
      <c r="T236" s="28">
        <f t="shared" si="21"/>
        <v>0</v>
      </c>
      <c r="U236" s="29">
        <f t="shared" si="22"/>
        <v>0</v>
      </c>
      <c r="V236" s="40">
        <f t="shared" si="23"/>
        <v>0</v>
      </c>
      <c r="W236"/>
    </row>
    <row r="237" spans="1:23" x14ac:dyDescent="0.25">
      <c r="A237" s="58" t="s">
        <v>28</v>
      </c>
      <c r="B237" s="65" t="s">
        <v>381</v>
      </c>
      <c r="C237" s="65" t="s">
        <v>382</v>
      </c>
      <c r="D237" s="52">
        <v>481</v>
      </c>
      <c r="E237"/>
      <c r="F237" s="23">
        <f t="shared" si="18"/>
        <v>452.14</v>
      </c>
      <c r="G237" s="24">
        <f t="shared" si="19"/>
        <v>452.14</v>
      </c>
      <c r="H237" s="39"/>
      <c r="I237" s="39"/>
      <c r="J237" s="39"/>
      <c r="K237" s="39"/>
      <c r="L237" s="39"/>
      <c r="O237" s="26">
        <f>IFERROR(VLOOKUP(C:C,'Results Data'!A:F,6,FALSE), "Not Found")</f>
        <v>503</v>
      </c>
      <c r="P237" s="27">
        <f>IFERROR(VLOOKUP(C:C,'Results Data'!A:M,13,FALSE), "Not Found")</f>
        <v>85</v>
      </c>
      <c r="Q237" s="27" t="b">
        <f>AND('RIDE DATA'!$A$5&lt;'Registration Data'!$P237,'RIDE DATA'!$B$5&gt;'Registration Data'!$P237)</f>
        <v>1</v>
      </c>
      <c r="R237" s="27">
        <f t="shared" si="20"/>
        <v>15.09</v>
      </c>
      <c r="S237" s="25">
        <f>COUNTIF('Historical Registration Data'!D:D,'Registration Data'!C178)</f>
        <v>2</v>
      </c>
      <c r="T237" s="28">
        <f t="shared" si="21"/>
        <v>518.09</v>
      </c>
      <c r="U237" s="29">
        <f t="shared" si="22"/>
        <v>1.1458619011810502</v>
      </c>
      <c r="V237" s="88">
        <v>1200</v>
      </c>
      <c r="W237"/>
    </row>
    <row r="238" spans="1:23" x14ac:dyDescent="0.25">
      <c r="A238" s="60" t="s">
        <v>29</v>
      </c>
      <c r="B238" s="65" t="s">
        <v>579</v>
      </c>
      <c r="C238" s="65" t="s">
        <v>580</v>
      </c>
      <c r="D238" s="52">
        <v>239</v>
      </c>
      <c r="E238"/>
      <c r="F238" s="23">
        <f t="shared" si="18"/>
        <v>224.66</v>
      </c>
      <c r="G238" s="24">
        <f t="shared" si="19"/>
        <v>224.66</v>
      </c>
      <c r="H238" s="39" t="s">
        <v>602</v>
      </c>
      <c r="I238" s="39" t="s">
        <v>603</v>
      </c>
      <c r="J238" s="39"/>
      <c r="K238" s="39"/>
      <c r="L238" s="39" t="s">
        <v>633</v>
      </c>
      <c r="O238" s="26">
        <f>IFERROR(VLOOKUP(C:C,'Results Data'!A:F,6,FALSE), "Not Found")</f>
        <v>248</v>
      </c>
      <c r="P238" s="27">
        <f>IFERROR(VLOOKUP(C:C,'Results Data'!A:M,13,FALSE), "Not Found")</f>
        <v>85</v>
      </c>
      <c r="Q238" s="27" t="b">
        <f>AND('RIDE DATA'!$A$5&lt;'Registration Data'!$P238,'RIDE DATA'!$B$5&gt;'Registration Data'!$P238)</f>
        <v>1</v>
      </c>
      <c r="R238" s="27">
        <f t="shared" si="20"/>
        <v>7.4399999999999995</v>
      </c>
      <c r="S238" s="25">
        <f>COUNTIF('Historical Registration Data'!D:D,'Registration Data'!C292)</f>
        <v>0</v>
      </c>
      <c r="T238" s="28">
        <f t="shared" si="21"/>
        <v>255.44</v>
      </c>
      <c r="U238" s="29">
        <f t="shared" si="22"/>
        <v>1.1370070328496396</v>
      </c>
      <c r="V238" s="88">
        <v>1200</v>
      </c>
      <c r="W238"/>
    </row>
    <row r="239" spans="1:23" x14ac:dyDescent="0.25">
      <c r="A239" s="62" t="s">
        <v>26</v>
      </c>
      <c r="B239" s="54" t="s">
        <v>44</v>
      </c>
      <c r="C239" s="54" t="s">
        <v>45</v>
      </c>
      <c r="D239" s="53">
        <v>562</v>
      </c>
      <c r="E239" s="11"/>
      <c r="F239" s="23">
        <f t="shared" si="18"/>
        <v>528.28</v>
      </c>
      <c r="G239" s="24">
        <f t="shared" si="19"/>
        <v>528.28</v>
      </c>
      <c r="H239" s="39"/>
      <c r="I239" s="39"/>
      <c r="J239" s="39"/>
      <c r="K239" s="39"/>
      <c r="L239" s="39"/>
      <c r="O239" s="26">
        <f>IFERROR(VLOOKUP(C:C,'Results Data'!A:F,6,FALSE), "Not Found")</f>
        <v>530</v>
      </c>
      <c r="P239" s="27">
        <f>IFERROR(VLOOKUP(C:C,'Results Data'!A:M,13,FALSE), "Not Found")</f>
        <v>86</v>
      </c>
      <c r="Q239" s="27" t="b">
        <f>AND('RIDE DATA'!$A$5&lt;'Registration Data'!$P239,'RIDE DATA'!$B$5&gt;'Registration Data'!$P239)</f>
        <v>1</v>
      </c>
      <c r="R239" s="27">
        <f t="shared" si="20"/>
        <v>15.899999999999999</v>
      </c>
      <c r="S239" s="25">
        <f>COUNTIF('Historical Registration Data'!D:D,'Registration Data'!C8)</f>
        <v>2</v>
      </c>
      <c r="T239" s="28">
        <f t="shared" si="21"/>
        <v>545.9</v>
      </c>
      <c r="U239" s="29">
        <f t="shared" si="22"/>
        <v>1.033353524646021</v>
      </c>
      <c r="V239" s="40">
        <f t="shared" si="23"/>
        <v>333.53524646021037</v>
      </c>
      <c r="W239"/>
    </row>
    <row r="240" spans="1:23" x14ac:dyDescent="0.25">
      <c r="A240" s="61" t="s">
        <v>29</v>
      </c>
      <c r="B240" s="54" t="s">
        <v>152</v>
      </c>
      <c r="C240" s="54" t="s">
        <v>153</v>
      </c>
      <c r="D240" s="53">
        <v>371</v>
      </c>
      <c r="E240" s="11"/>
      <c r="F240" s="23">
        <f t="shared" si="18"/>
        <v>348.73999999999995</v>
      </c>
      <c r="G240" s="24">
        <f t="shared" si="19"/>
        <v>348.73999999999995</v>
      </c>
      <c r="H240" s="39" t="s">
        <v>602</v>
      </c>
      <c r="I240" s="39" t="s">
        <v>603</v>
      </c>
      <c r="J240" s="39"/>
      <c r="K240" s="39"/>
      <c r="L240" s="39" t="s">
        <v>616</v>
      </c>
      <c r="O240" s="26">
        <f>IFERROR(VLOOKUP(C:C,'Results Data'!A:F,6,FALSE), "Not Found")</f>
        <v>385</v>
      </c>
      <c r="P240" s="27">
        <f>IFERROR(VLOOKUP(C:C,'Results Data'!A:M,13,FALSE), "Not Found")</f>
        <v>90</v>
      </c>
      <c r="Q240" s="27" t="b">
        <f>AND('RIDE DATA'!$A$5&lt;'Registration Data'!$P240,'RIDE DATA'!$B$5&gt;'Registration Data'!$P240)</f>
        <v>1</v>
      </c>
      <c r="R240" s="27">
        <f t="shared" si="20"/>
        <v>11.549999999999999</v>
      </c>
      <c r="S240" s="25">
        <f>COUNTIF('Historical Registration Data'!D:D,'Registration Data'!C62)</f>
        <v>3</v>
      </c>
      <c r="T240" s="28">
        <f t="shared" si="21"/>
        <v>396.55</v>
      </c>
      <c r="U240" s="29">
        <f t="shared" si="22"/>
        <v>1.1370935367322363</v>
      </c>
      <c r="V240" s="88">
        <v>1200</v>
      </c>
      <c r="W240"/>
    </row>
    <row r="241" spans="1:23" x14ac:dyDescent="0.25">
      <c r="A241" s="61" t="s">
        <v>29</v>
      </c>
      <c r="B241" s="54" t="s">
        <v>233</v>
      </c>
      <c r="C241" s="54" t="s">
        <v>234</v>
      </c>
      <c r="D241" s="53">
        <v>330</v>
      </c>
      <c r="E241" s="11"/>
      <c r="F241" s="23">
        <f t="shared" si="18"/>
        <v>310.2</v>
      </c>
      <c r="G241" s="24">
        <f t="shared" si="19"/>
        <v>310.2</v>
      </c>
      <c r="H241" s="39" t="s">
        <v>613</v>
      </c>
      <c r="I241" s="39" t="s">
        <v>605</v>
      </c>
      <c r="J241" s="39"/>
      <c r="K241" s="39"/>
      <c r="L241" s="39"/>
      <c r="O241" s="26">
        <f>IFERROR(VLOOKUP(C:C,'Results Data'!A:F,6,FALSE), "Not Found")</f>
        <v>342</v>
      </c>
      <c r="P241" s="27">
        <f>IFERROR(VLOOKUP(C:C,'Results Data'!A:M,13,FALSE), "Not Found")</f>
        <v>88</v>
      </c>
      <c r="Q241" s="27" t="b">
        <f>AND('RIDE DATA'!$A$5&lt;'Registration Data'!$P241,'RIDE DATA'!$B$5&gt;'Registration Data'!$P241)</f>
        <v>1</v>
      </c>
      <c r="R241" s="27">
        <f t="shared" si="20"/>
        <v>10.26</v>
      </c>
      <c r="S241" s="25">
        <f>COUNTIF('Historical Registration Data'!D:D,'Registration Data'!C103)</f>
        <v>2</v>
      </c>
      <c r="T241" s="28">
        <f t="shared" si="21"/>
        <v>352.26</v>
      </c>
      <c r="U241" s="29">
        <f t="shared" si="22"/>
        <v>1.1355899419729207</v>
      </c>
      <c r="V241" s="88">
        <v>1200</v>
      </c>
      <c r="W241"/>
    </row>
    <row r="242" spans="1:23" x14ac:dyDescent="0.25">
      <c r="A242" s="61" t="s">
        <v>29</v>
      </c>
      <c r="B242" s="54" t="s">
        <v>124</v>
      </c>
      <c r="C242" s="54" t="s">
        <v>125</v>
      </c>
      <c r="D242" s="53">
        <v>347</v>
      </c>
      <c r="E242" s="11" t="s">
        <v>638</v>
      </c>
      <c r="F242" s="23">
        <f t="shared" si="18"/>
        <v>326.18</v>
      </c>
      <c r="G242" s="24">
        <f t="shared" si="19"/>
        <v>326.18</v>
      </c>
      <c r="H242" s="39" t="s">
        <v>602</v>
      </c>
      <c r="I242" s="39" t="s">
        <v>608</v>
      </c>
      <c r="J242" s="39"/>
      <c r="K242" s="39" t="s">
        <v>609</v>
      </c>
      <c r="L242" s="39"/>
      <c r="O242" s="26">
        <f>IFERROR(VLOOKUP(C:C,'Results Data'!A:F,6,FALSE), "Not Found")</f>
        <v>355</v>
      </c>
      <c r="P242" s="27">
        <f>IFERROR(VLOOKUP(C:C,'Results Data'!A:M,13,FALSE), "Not Found")</f>
        <v>87</v>
      </c>
      <c r="Q242" s="27" t="b">
        <f>AND('RIDE DATA'!$A$5&lt;'Registration Data'!$P242,'RIDE DATA'!$B$5&gt;'Registration Data'!$P242)</f>
        <v>1</v>
      </c>
      <c r="R242" s="27">
        <f t="shared" si="20"/>
        <v>10.65</v>
      </c>
      <c r="S242" s="25">
        <f>COUNTIF('Historical Registration Data'!D:D,'Registration Data'!C48)</f>
        <v>2</v>
      </c>
      <c r="T242" s="28">
        <f t="shared" si="21"/>
        <v>365.65</v>
      </c>
      <c r="U242" s="29">
        <f t="shared" si="22"/>
        <v>1.1210068060580047</v>
      </c>
      <c r="V242" s="88">
        <v>1200</v>
      </c>
      <c r="W242" s="5"/>
    </row>
    <row r="243" spans="1:23" x14ac:dyDescent="0.25">
      <c r="A243" s="63" t="s">
        <v>26</v>
      </c>
      <c r="B243" s="65" t="s">
        <v>539</v>
      </c>
      <c r="C243" s="65" t="s">
        <v>540</v>
      </c>
      <c r="D243" s="52">
        <v>376</v>
      </c>
      <c r="E243"/>
      <c r="F243" s="23">
        <f t="shared" si="18"/>
        <v>353.44</v>
      </c>
      <c r="G243" s="24">
        <f t="shared" si="19"/>
        <v>353.44</v>
      </c>
      <c r="H243" s="39"/>
      <c r="I243" s="39"/>
      <c r="J243" s="39"/>
      <c r="K243" s="39"/>
      <c r="L243" s="39"/>
      <c r="O243" s="26">
        <f>IFERROR(VLOOKUP(C:C,'Results Data'!A:F,6,FALSE), "Not Found")</f>
        <v>310</v>
      </c>
      <c r="P243" s="27">
        <f>IFERROR(VLOOKUP(C:C,'Results Data'!A:M,13,FALSE), "Not Found")</f>
        <v>86</v>
      </c>
      <c r="Q243" s="27" t="b">
        <f>AND('RIDE DATA'!$A$5&lt;'Registration Data'!$P243,'RIDE DATA'!$B$5&gt;'Registration Data'!$P243)</f>
        <v>1</v>
      </c>
      <c r="R243" s="27">
        <f t="shared" si="20"/>
        <v>9.2999999999999989</v>
      </c>
      <c r="S243" s="25">
        <f>COUNTIF('Historical Registration Data'!D:D,'Registration Data'!C269)</f>
        <v>1</v>
      </c>
      <c r="T243" s="28">
        <f t="shared" si="21"/>
        <v>319.3</v>
      </c>
      <c r="U243" s="29">
        <f t="shared" si="22"/>
        <v>0.90340651878678135</v>
      </c>
      <c r="V243" s="40">
        <f t="shared" si="23"/>
        <v>0</v>
      </c>
      <c r="W243"/>
    </row>
    <row r="244" spans="1:23" x14ac:dyDescent="0.25">
      <c r="A244" s="61" t="s">
        <v>29</v>
      </c>
      <c r="B244" s="54" t="s">
        <v>36</v>
      </c>
      <c r="C244" s="54" t="s">
        <v>37</v>
      </c>
      <c r="D244" s="53">
        <v>482</v>
      </c>
      <c r="E244" s="11"/>
      <c r="F244" s="23">
        <f t="shared" si="18"/>
        <v>453.08</v>
      </c>
      <c r="G244" s="24">
        <f t="shared" si="19"/>
        <v>453.08</v>
      </c>
      <c r="H244" s="39" t="s">
        <v>602</v>
      </c>
      <c r="I244" s="39" t="s">
        <v>605</v>
      </c>
      <c r="J244" s="39"/>
      <c r="K244" s="39"/>
      <c r="L244" s="39" t="s">
        <v>606</v>
      </c>
      <c r="O244" s="26">
        <f>IFERROR(VLOOKUP(C:C,'Results Data'!A:F,6,FALSE), "Not Found")</f>
        <v>490</v>
      </c>
      <c r="P244" s="27">
        <f>IFERROR(VLOOKUP(C:C,'Results Data'!A:M,13,FALSE), "Not Found")</f>
        <v>87</v>
      </c>
      <c r="Q244" s="27" t="b">
        <f>AND('RIDE DATA'!$A$5&lt;'Registration Data'!$P244,'RIDE DATA'!$B$5&gt;'Registration Data'!$P244)</f>
        <v>1</v>
      </c>
      <c r="R244" s="27">
        <f t="shared" si="20"/>
        <v>14.7</v>
      </c>
      <c r="S244" s="25">
        <f>COUNTIF('Historical Registration Data'!D:D,'Registration Data'!C4)</f>
        <v>2</v>
      </c>
      <c r="T244" s="28">
        <f t="shared" si="21"/>
        <v>504.7</v>
      </c>
      <c r="U244" s="29">
        <f t="shared" si="22"/>
        <v>1.1139313145581355</v>
      </c>
      <c r="V244" s="40">
        <f t="shared" si="23"/>
        <v>1139.3131455813555</v>
      </c>
      <c r="W244"/>
    </row>
    <row r="245" spans="1:23" x14ac:dyDescent="0.25">
      <c r="A245" s="56" t="s">
        <v>25</v>
      </c>
      <c r="B245" s="54" t="s">
        <v>269</v>
      </c>
      <c r="C245" s="54" t="s">
        <v>270</v>
      </c>
      <c r="D245" s="53">
        <v>382</v>
      </c>
      <c r="E245" s="11"/>
      <c r="F245" s="23">
        <f t="shared" si="18"/>
        <v>359.08</v>
      </c>
      <c r="G245" s="24">
        <f t="shared" si="19"/>
        <v>359.08</v>
      </c>
      <c r="H245" s="39"/>
      <c r="I245" s="39"/>
      <c r="J245" s="39"/>
      <c r="K245" s="39"/>
      <c r="L245" s="39"/>
      <c r="O245" s="26">
        <f>IFERROR(VLOOKUP(C:C,'Results Data'!A:F,6,FALSE), "Not Found")</f>
        <v>387</v>
      </c>
      <c r="P245" s="27">
        <f>IFERROR(VLOOKUP(C:C,'Results Data'!A:M,13,FALSE), "Not Found")</f>
        <v>89</v>
      </c>
      <c r="Q245" s="27" t="b">
        <f>AND('RIDE DATA'!$A$5&lt;'Registration Data'!$P245,'RIDE DATA'!$B$5&gt;'Registration Data'!$P245)</f>
        <v>1</v>
      </c>
      <c r="R245" s="27">
        <f t="shared" si="20"/>
        <v>11.61</v>
      </c>
      <c r="S245" s="25">
        <f>COUNTIF('Historical Registration Data'!D:D,'Registration Data'!C121)</f>
        <v>2</v>
      </c>
      <c r="T245" s="28">
        <f t="shared" si="21"/>
        <v>398.61</v>
      </c>
      <c r="U245" s="29">
        <f t="shared" si="22"/>
        <v>1.1100868887156066</v>
      </c>
      <c r="V245" s="40">
        <f t="shared" si="23"/>
        <v>1100.8688871560657</v>
      </c>
      <c r="W245"/>
    </row>
    <row r="246" spans="1:23" x14ac:dyDescent="0.25">
      <c r="A246" s="57" t="s">
        <v>25</v>
      </c>
      <c r="B246" s="65" t="s">
        <v>435</v>
      </c>
      <c r="C246" s="65" t="s">
        <v>436</v>
      </c>
      <c r="D246" s="52">
        <v>428</v>
      </c>
      <c r="E246"/>
      <c r="F246" s="23">
        <f t="shared" si="18"/>
        <v>402.32</v>
      </c>
      <c r="G246" s="24">
        <f t="shared" si="19"/>
        <v>402.32</v>
      </c>
      <c r="H246" s="39"/>
      <c r="I246" s="39"/>
      <c r="J246" s="39"/>
      <c r="K246" s="39"/>
      <c r="L246" s="39"/>
      <c r="O246" s="26">
        <f>IFERROR(VLOOKUP(C:C,'Results Data'!A:F,6,FALSE), "Not Found")</f>
        <v>422</v>
      </c>
      <c r="P246" s="27">
        <f>IFERROR(VLOOKUP(C:C,'Results Data'!A:M,13,FALSE), "Not Found")</f>
        <v>86</v>
      </c>
      <c r="Q246" s="27" t="b">
        <f>AND('RIDE DATA'!$A$5&lt;'Registration Data'!$P246,'RIDE DATA'!$B$5&gt;'Registration Data'!$P246)</f>
        <v>1</v>
      </c>
      <c r="R246" s="27">
        <f t="shared" si="20"/>
        <v>12.66</v>
      </c>
      <c r="S246" s="25">
        <f>COUNTIF('Historical Registration Data'!D:D,'Registration Data'!C206)</f>
        <v>1</v>
      </c>
      <c r="T246" s="28">
        <f t="shared" si="21"/>
        <v>434.66</v>
      </c>
      <c r="U246" s="29">
        <f t="shared" si="22"/>
        <v>1.0803837741101612</v>
      </c>
      <c r="V246" s="40">
        <f t="shared" si="23"/>
        <v>803.83774110161175</v>
      </c>
      <c r="W246"/>
    </row>
    <row r="247" spans="1:23" x14ac:dyDescent="0.25">
      <c r="A247" s="58" t="s">
        <v>28</v>
      </c>
      <c r="B247" s="65" t="s">
        <v>485</v>
      </c>
      <c r="C247" s="65" t="s">
        <v>486</v>
      </c>
      <c r="D247" s="52">
        <v>330</v>
      </c>
      <c r="E247"/>
      <c r="F247" s="23">
        <f t="shared" si="18"/>
        <v>310.2</v>
      </c>
      <c r="G247" s="24">
        <f t="shared" si="19"/>
        <v>310.2</v>
      </c>
      <c r="H247" s="39" t="s">
        <v>610</v>
      </c>
      <c r="I247" s="39"/>
      <c r="J247" s="39"/>
      <c r="K247" s="39"/>
      <c r="L247" s="39"/>
      <c r="O247" s="26">
        <f>IFERROR(VLOOKUP(C:C,'Results Data'!A:F,6,FALSE), "Not Found")</f>
        <v>312</v>
      </c>
      <c r="P247" s="27">
        <f>IFERROR(VLOOKUP(C:C,'Results Data'!A:M,13,FALSE), "Not Found")</f>
        <v>62</v>
      </c>
      <c r="Q247" s="27" t="b">
        <f>AND('RIDE DATA'!$A$5&lt;'Registration Data'!$P247,'RIDE DATA'!$B$5&gt;'Registration Data'!$P247)</f>
        <v>0</v>
      </c>
      <c r="R247" s="27">
        <f t="shared" si="20"/>
        <v>0</v>
      </c>
      <c r="S247" s="25">
        <f>COUNTIF('Historical Registration Data'!D:D,'Registration Data'!C236)</f>
        <v>1</v>
      </c>
      <c r="T247" s="28">
        <f t="shared" si="21"/>
        <v>312</v>
      </c>
      <c r="U247" s="29">
        <f t="shared" si="22"/>
        <v>1.0058027079303675</v>
      </c>
      <c r="V247" s="40">
        <f t="shared" si="23"/>
        <v>58.027079303675237</v>
      </c>
      <c r="W247"/>
    </row>
    <row r="248" spans="1:23" x14ac:dyDescent="0.25">
      <c r="A248" s="57" t="s">
        <v>2069</v>
      </c>
      <c r="B248" s="73" t="s">
        <v>463</v>
      </c>
      <c r="C248" s="73" t="s">
        <v>464</v>
      </c>
      <c r="D248" s="73">
        <v>405</v>
      </c>
      <c r="E248" s="74"/>
      <c r="F248" s="68">
        <f t="shared" si="18"/>
        <v>380.7</v>
      </c>
      <c r="G248" s="69">
        <f t="shared" si="19"/>
        <v>380.7</v>
      </c>
      <c r="H248" s="70" t="s">
        <v>602</v>
      </c>
      <c r="I248" s="70" t="s">
        <v>611</v>
      </c>
      <c r="J248" s="70" t="s">
        <v>612</v>
      </c>
      <c r="K248" s="70"/>
      <c r="L248" s="70"/>
      <c r="M248" s="67"/>
      <c r="N248" s="67"/>
      <c r="O248" s="71">
        <f>IFERROR(VLOOKUP(C:C,'Results Data'!A:F,6,FALSE), "Not Found")</f>
        <v>0</v>
      </c>
      <c r="P248" s="72">
        <f>IFERROR(VLOOKUP(C:C,'Results Data'!A:M,13,FALSE), "Not Found")</f>
        <v>0</v>
      </c>
      <c r="Q248" s="27" t="b">
        <f>AND('RIDE DATA'!$A$5&lt;'Registration Data'!$P248,'RIDE DATA'!$B$5&gt;'Registration Data'!$P248)</f>
        <v>0</v>
      </c>
      <c r="R248" s="27">
        <f t="shared" si="20"/>
        <v>0</v>
      </c>
      <c r="S248" s="25">
        <f>COUNTIF('Historical Registration Data'!D:D,'Registration Data'!C221)</f>
        <v>2</v>
      </c>
      <c r="T248" s="28">
        <f t="shared" si="21"/>
        <v>0</v>
      </c>
      <c r="U248" s="29">
        <f t="shared" si="22"/>
        <v>0</v>
      </c>
      <c r="V248" s="40">
        <f t="shared" si="23"/>
        <v>0</v>
      </c>
      <c r="W248"/>
    </row>
    <row r="249" spans="1:23" x14ac:dyDescent="0.25">
      <c r="A249" s="58" t="s">
        <v>28</v>
      </c>
      <c r="B249" s="65" t="s">
        <v>503</v>
      </c>
      <c r="C249" s="65" t="s">
        <v>504</v>
      </c>
      <c r="D249" s="52">
        <v>335</v>
      </c>
      <c r="E249"/>
      <c r="F249" s="23">
        <f t="shared" si="18"/>
        <v>314.89999999999998</v>
      </c>
      <c r="G249" s="24">
        <f t="shared" si="19"/>
        <v>314.89999999999998</v>
      </c>
      <c r="H249" s="39" t="s">
        <v>602</v>
      </c>
      <c r="I249" s="39" t="s">
        <v>605</v>
      </c>
      <c r="J249" s="39"/>
      <c r="K249" s="39"/>
      <c r="L249" s="39" t="s">
        <v>623</v>
      </c>
      <c r="O249" s="26">
        <f>IFERROR(VLOOKUP(C:C,'Results Data'!A:F,6,FALSE), "Not Found")</f>
        <v>341</v>
      </c>
      <c r="P249" s="27">
        <f>IFERROR(VLOOKUP(C:C,'Results Data'!A:M,13,FALSE), "Not Found")</f>
        <v>71</v>
      </c>
      <c r="Q249" s="27" t="b">
        <f>AND('RIDE DATA'!$A$5&lt;'Registration Data'!$P249,'RIDE DATA'!$B$5&gt;'Registration Data'!$P249)</f>
        <v>0</v>
      </c>
      <c r="R249" s="27">
        <f t="shared" si="20"/>
        <v>0</v>
      </c>
      <c r="S249" s="25">
        <f>COUNTIF('Historical Registration Data'!D:D,'Registration Data'!C246)</f>
        <v>2</v>
      </c>
      <c r="T249" s="28">
        <f t="shared" si="21"/>
        <v>341</v>
      </c>
      <c r="U249" s="29">
        <f t="shared" si="22"/>
        <v>1.0828834550651001</v>
      </c>
      <c r="V249" s="40">
        <f t="shared" si="23"/>
        <v>828.83455065100088</v>
      </c>
      <c r="W249"/>
    </row>
    <row r="250" spans="1:23" x14ac:dyDescent="0.25">
      <c r="A250" s="62" t="s">
        <v>2067</v>
      </c>
      <c r="B250" s="66" t="s">
        <v>76</v>
      </c>
      <c r="C250" s="66" t="s">
        <v>77</v>
      </c>
      <c r="D250" s="66">
        <v>232</v>
      </c>
      <c r="E250" s="67"/>
      <c r="F250" s="68">
        <f t="shared" si="18"/>
        <v>218.07999999999998</v>
      </c>
      <c r="G250" s="69">
        <f t="shared" si="19"/>
        <v>218.07999999999998</v>
      </c>
      <c r="H250" s="70" t="s">
        <v>602</v>
      </c>
      <c r="I250" s="70" t="s">
        <v>603</v>
      </c>
      <c r="J250" s="70"/>
      <c r="K250" s="70"/>
      <c r="L250" s="70"/>
      <c r="M250" s="67"/>
      <c r="N250" s="67"/>
      <c r="O250" s="71">
        <f>IFERROR(VLOOKUP(C:C,'Results Data'!A:F,6,FALSE), "Not Found")</f>
        <v>0</v>
      </c>
      <c r="P250" s="72">
        <f>IFERROR(VLOOKUP(C:C,'Results Data'!A:M,13,FALSE), "Not Found")</f>
        <v>0</v>
      </c>
      <c r="Q250" s="27" t="b">
        <f>AND('RIDE DATA'!$A$5&lt;'Registration Data'!$P250,'RIDE DATA'!$B$5&gt;'Registration Data'!$P250)</f>
        <v>0</v>
      </c>
      <c r="R250" s="27">
        <f t="shared" si="20"/>
        <v>0</v>
      </c>
      <c r="S250" s="25">
        <f>COUNTIF('Historical Registration Data'!D:D,'Registration Data'!C24)</f>
        <v>1</v>
      </c>
      <c r="T250" s="28">
        <f t="shared" si="21"/>
        <v>0</v>
      </c>
      <c r="U250" s="29">
        <f t="shared" si="22"/>
        <v>0</v>
      </c>
      <c r="V250" s="40">
        <f t="shared" si="23"/>
        <v>0</v>
      </c>
      <c r="W250"/>
    </row>
    <row r="251" spans="1:23" x14ac:dyDescent="0.25">
      <c r="A251" s="57" t="s">
        <v>2069</v>
      </c>
      <c r="B251" s="73" t="s">
        <v>399</v>
      </c>
      <c r="C251" s="73" t="s">
        <v>400</v>
      </c>
      <c r="D251" s="73">
        <v>500</v>
      </c>
      <c r="E251" s="74"/>
      <c r="F251" s="68">
        <f t="shared" si="18"/>
        <v>470</v>
      </c>
      <c r="G251" s="69">
        <f t="shared" si="19"/>
        <v>470</v>
      </c>
      <c r="H251" s="70" t="s">
        <v>613</v>
      </c>
      <c r="I251" s="70" t="s">
        <v>611</v>
      </c>
      <c r="J251" s="70" t="s">
        <v>622</v>
      </c>
      <c r="K251" s="70"/>
      <c r="L251" s="70"/>
      <c r="M251" s="67"/>
      <c r="N251" s="67"/>
      <c r="O251" s="71">
        <f>IFERROR(VLOOKUP(C:C,'Results Data'!A:F,6,FALSE), "Not Found")</f>
        <v>0</v>
      </c>
      <c r="P251" s="72">
        <f>IFERROR(VLOOKUP(C:C,'Results Data'!A:M,13,FALSE), "Not Found")</f>
        <v>0</v>
      </c>
      <c r="Q251" s="27" t="b">
        <f>AND('RIDE DATA'!$A$5&lt;'Registration Data'!$P251,'RIDE DATA'!$B$5&gt;'Registration Data'!$P251)</f>
        <v>0</v>
      </c>
      <c r="R251" s="27">
        <f t="shared" si="20"/>
        <v>0</v>
      </c>
      <c r="S251" s="25">
        <f>COUNTIF('Historical Registration Data'!D:D,'Registration Data'!C187)</f>
        <v>1</v>
      </c>
      <c r="T251" s="28">
        <f t="shared" si="21"/>
        <v>0</v>
      </c>
      <c r="U251" s="29">
        <f t="shared" si="22"/>
        <v>0</v>
      </c>
      <c r="V251" s="40">
        <f t="shared" si="23"/>
        <v>0</v>
      </c>
      <c r="W251"/>
    </row>
    <row r="252" spans="1:23" x14ac:dyDescent="0.25">
      <c r="A252" s="60" t="s">
        <v>29</v>
      </c>
      <c r="B252" s="65" t="s">
        <v>513</v>
      </c>
      <c r="C252" s="65" t="s">
        <v>514</v>
      </c>
      <c r="D252" s="52">
        <v>318</v>
      </c>
      <c r="E252"/>
      <c r="F252" s="23">
        <f t="shared" si="18"/>
        <v>298.91999999999996</v>
      </c>
      <c r="G252" s="24">
        <f t="shared" si="19"/>
        <v>298.91999999999996</v>
      </c>
      <c r="H252" s="39" t="s">
        <v>602</v>
      </c>
      <c r="I252" s="39" t="s">
        <v>611</v>
      </c>
      <c r="J252" s="39" t="s">
        <v>622</v>
      </c>
      <c r="K252" s="39"/>
      <c r="L252" s="39"/>
      <c r="O252" s="26">
        <f>IFERROR(VLOOKUP(C:C,'Results Data'!A:F,6,FALSE), "Not Found")</f>
        <v>308</v>
      </c>
      <c r="P252" s="27">
        <f>IFERROR(VLOOKUP(C:C,'Results Data'!A:M,13,FALSE), "Not Found")</f>
        <v>87</v>
      </c>
      <c r="Q252" s="27" t="b">
        <f>AND('RIDE DATA'!$A$5&lt;'Registration Data'!$P252,'RIDE DATA'!$B$5&gt;'Registration Data'!$P252)</f>
        <v>1</v>
      </c>
      <c r="R252" s="27">
        <f t="shared" si="20"/>
        <v>9.24</v>
      </c>
      <c r="S252" s="25">
        <f>COUNTIF('Historical Registration Data'!D:D,'Registration Data'!C252)</f>
        <v>2</v>
      </c>
      <c r="T252" s="28">
        <f t="shared" si="21"/>
        <v>317.24</v>
      </c>
      <c r="U252" s="29">
        <f t="shared" si="22"/>
        <v>1.0612873009500872</v>
      </c>
      <c r="V252" s="40">
        <f t="shared" si="23"/>
        <v>612.8730095008716</v>
      </c>
      <c r="W252"/>
    </row>
    <row r="253" spans="1:23" x14ac:dyDescent="0.25">
      <c r="A253" s="57" t="s">
        <v>25</v>
      </c>
      <c r="B253" s="65" t="s">
        <v>355</v>
      </c>
      <c r="C253" s="65" t="s">
        <v>356</v>
      </c>
      <c r="D253" s="52">
        <v>491</v>
      </c>
      <c r="E253"/>
      <c r="F253" s="23">
        <f t="shared" si="18"/>
        <v>461.53999999999996</v>
      </c>
      <c r="G253" s="24">
        <f t="shared" si="19"/>
        <v>461.53999999999996</v>
      </c>
      <c r="H253" s="39" t="s">
        <v>613</v>
      </c>
      <c r="I253" s="39" t="s">
        <v>603</v>
      </c>
      <c r="J253" s="39"/>
      <c r="K253" s="39"/>
      <c r="L253" s="39" t="s">
        <v>623</v>
      </c>
      <c r="O253" s="26">
        <f>IFERROR(VLOOKUP(C:C,'Results Data'!A:F,6,FALSE), "Not Found")</f>
        <v>452</v>
      </c>
      <c r="P253" s="27">
        <f>IFERROR(VLOOKUP(C:C,'Results Data'!A:M,13,FALSE), "Not Found")</f>
        <v>84</v>
      </c>
      <c r="Q253" s="27" t="b">
        <f>AND('RIDE DATA'!$A$5&lt;'Registration Data'!$P253,'RIDE DATA'!$B$5&gt;'Registration Data'!$P253)</f>
        <v>1</v>
      </c>
      <c r="R253" s="27">
        <f t="shared" si="20"/>
        <v>13.559999999999999</v>
      </c>
      <c r="S253" s="25">
        <f>COUNTIF('Historical Registration Data'!D:D,'Registration Data'!C165)</f>
        <v>1</v>
      </c>
      <c r="T253" s="28">
        <f t="shared" si="21"/>
        <v>465.56</v>
      </c>
      <c r="U253" s="29">
        <f t="shared" si="22"/>
        <v>1.0087099709667635</v>
      </c>
      <c r="V253" s="40">
        <f t="shared" si="23"/>
        <v>87.099709667635139</v>
      </c>
      <c r="W253"/>
    </row>
    <row r="254" spans="1:23" x14ac:dyDescent="0.25">
      <c r="A254" s="59" t="s">
        <v>28</v>
      </c>
      <c r="B254" s="54" t="s">
        <v>140</v>
      </c>
      <c r="C254" s="54" t="s">
        <v>141</v>
      </c>
      <c r="D254" s="53">
        <v>305</v>
      </c>
      <c r="E254" s="11"/>
      <c r="F254" s="23">
        <f t="shared" si="18"/>
        <v>286.7</v>
      </c>
      <c r="G254" s="24">
        <f t="shared" si="19"/>
        <v>286.7</v>
      </c>
      <c r="H254" s="39" t="s">
        <v>613</v>
      </c>
      <c r="I254" s="39" t="s">
        <v>608</v>
      </c>
      <c r="J254" s="39"/>
      <c r="K254" s="39"/>
      <c r="L254" s="39"/>
      <c r="O254" s="26">
        <f>IFERROR(VLOOKUP(C:C,'Results Data'!A:F,6,FALSE), "Not Found")</f>
        <v>301</v>
      </c>
      <c r="P254" s="27">
        <f>IFERROR(VLOOKUP(C:C,'Results Data'!A:M,13,FALSE), "Not Found")</f>
        <v>89</v>
      </c>
      <c r="Q254" s="27" t="b">
        <f>AND('RIDE DATA'!$A$5&lt;'Registration Data'!$P254,'RIDE DATA'!$B$5&gt;'Registration Data'!$P254)</f>
        <v>1</v>
      </c>
      <c r="R254" s="27">
        <f t="shared" si="20"/>
        <v>9.0299999999999994</v>
      </c>
      <c r="S254" s="25">
        <f>COUNTIF('Historical Registration Data'!D:D,'Registration Data'!C56)</f>
        <v>2</v>
      </c>
      <c r="T254" s="28">
        <f t="shared" si="21"/>
        <v>310.02999999999997</v>
      </c>
      <c r="U254" s="29">
        <f t="shared" si="22"/>
        <v>1.0813742588071154</v>
      </c>
      <c r="V254" s="40">
        <f t="shared" si="23"/>
        <v>813.74258807115348</v>
      </c>
      <c r="W254"/>
    </row>
    <row r="255" spans="1:23" x14ac:dyDescent="0.25">
      <c r="A255" s="57" t="s">
        <v>25</v>
      </c>
      <c r="B255" s="65" t="s">
        <v>453</v>
      </c>
      <c r="C255" s="65" t="s">
        <v>454</v>
      </c>
      <c r="D255" s="52">
        <v>372</v>
      </c>
      <c r="E255"/>
      <c r="F255" s="23">
        <f t="shared" si="18"/>
        <v>349.68</v>
      </c>
      <c r="G255" s="24">
        <f t="shared" si="19"/>
        <v>349.68</v>
      </c>
      <c r="H255" s="39"/>
      <c r="I255" s="39"/>
      <c r="J255" s="39"/>
      <c r="K255" s="39"/>
      <c r="L255" s="39"/>
      <c r="O255" s="26">
        <f>IFERROR(VLOOKUP(C:C,'Results Data'!A:F,6,FALSE), "Not Found")</f>
        <v>374</v>
      </c>
      <c r="P255" s="27">
        <f>IFERROR(VLOOKUP(C:C,'Results Data'!A:M,13,FALSE), "Not Found")</f>
        <v>84</v>
      </c>
      <c r="Q255" s="27" t="b">
        <f>AND('RIDE DATA'!$A$5&lt;'Registration Data'!$P255,'RIDE DATA'!$B$5&gt;'Registration Data'!$P255)</f>
        <v>1</v>
      </c>
      <c r="R255" s="27">
        <f t="shared" si="20"/>
        <v>11.219999999999999</v>
      </c>
      <c r="S255" s="25">
        <f>COUNTIF('Historical Registration Data'!D:D,'Registration Data'!C216)</f>
        <v>2</v>
      </c>
      <c r="T255" s="28">
        <f t="shared" si="21"/>
        <v>385.22</v>
      </c>
      <c r="U255" s="29">
        <f t="shared" si="22"/>
        <v>1.1016357812857471</v>
      </c>
      <c r="V255" s="40">
        <f t="shared" si="23"/>
        <v>1016.3578128574713</v>
      </c>
      <c r="W255"/>
    </row>
    <row r="256" spans="1:23" x14ac:dyDescent="0.25">
      <c r="A256" s="58" t="s">
        <v>2068</v>
      </c>
      <c r="B256" s="73" t="s">
        <v>447</v>
      </c>
      <c r="C256" s="73" t="s">
        <v>448</v>
      </c>
      <c r="D256" s="73">
        <v>350</v>
      </c>
      <c r="E256" s="74"/>
      <c r="F256" s="68">
        <f t="shared" si="18"/>
        <v>329</v>
      </c>
      <c r="G256" s="69">
        <f t="shared" si="19"/>
        <v>329</v>
      </c>
      <c r="H256" s="70" t="s">
        <v>628</v>
      </c>
      <c r="I256" s="70"/>
      <c r="J256" s="70"/>
      <c r="K256" s="70"/>
      <c r="L256" s="70"/>
      <c r="M256" s="67"/>
      <c r="N256" s="67"/>
      <c r="O256" s="71">
        <f>IFERROR(VLOOKUP(C:C,'Results Data'!A:F,6,FALSE), "Not Found")</f>
        <v>0</v>
      </c>
      <c r="P256" s="72">
        <f>IFERROR(VLOOKUP(C:C,'Results Data'!A:M,13,FALSE), "Not Found")</f>
        <v>0</v>
      </c>
      <c r="Q256" s="27" t="b">
        <f>AND('RIDE DATA'!$A$5&lt;'Registration Data'!$P256,'RIDE DATA'!$B$5&gt;'Registration Data'!$P256)</f>
        <v>0</v>
      </c>
      <c r="R256" s="27">
        <f t="shared" si="20"/>
        <v>0</v>
      </c>
      <c r="S256" s="25">
        <f>COUNTIF('Historical Registration Data'!D:D,'Registration Data'!C213)</f>
        <v>2</v>
      </c>
      <c r="T256" s="28">
        <f t="shared" si="21"/>
        <v>0</v>
      </c>
      <c r="U256" s="29">
        <f t="shared" si="22"/>
        <v>0</v>
      </c>
      <c r="V256" s="40">
        <f t="shared" si="23"/>
        <v>0</v>
      </c>
      <c r="W256"/>
    </row>
    <row r="257" spans="1:23" x14ac:dyDescent="0.25">
      <c r="A257" s="56" t="s">
        <v>25</v>
      </c>
      <c r="B257" s="54" t="s">
        <v>311</v>
      </c>
      <c r="C257" s="54" t="s">
        <v>312</v>
      </c>
      <c r="D257" s="53">
        <v>300</v>
      </c>
      <c r="E257" s="11"/>
      <c r="F257" s="23">
        <f t="shared" si="18"/>
        <v>282</v>
      </c>
      <c r="G257" s="24">
        <f t="shared" si="19"/>
        <v>282</v>
      </c>
      <c r="H257" s="39" t="s">
        <v>628</v>
      </c>
      <c r="I257" s="39" t="s">
        <v>603</v>
      </c>
      <c r="J257" s="39"/>
      <c r="K257" s="39"/>
      <c r="L257" s="39" t="s">
        <v>616</v>
      </c>
      <c r="O257" s="26">
        <f>IFERROR(VLOOKUP(C:C,'Results Data'!A:F,6,FALSE), "Not Found")</f>
        <v>313</v>
      </c>
      <c r="P257" s="27">
        <f>IFERROR(VLOOKUP(C:C,'Results Data'!A:M,13,FALSE), "Not Found")</f>
        <v>85</v>
      </c>
      <c r="Q257" s="27" t="b">
        <f>AND('RIDE DATA'!$A$5&lt;'Registration Data'!$P257,'RIDE DATA'!$B$5&gt;'Registration Data'!$P257)</f>
        <v>1</v>
      </c>
      <c r="R257" s="27">
        <f t="shared" si="20"/>
        <v>9.3899999999999988</v>
      </c>
      <c r="S257" s="25">
        <f>COUNTIF('Historical Registration Data'!D:D,'Registration Data'!C143)</f>
        <v>2</v>
      </c>
      <c r="T257" s="28">
        <f t="shared" si="21"/>
        <v>322.39</v>
      </c>
      <c r="U257" s="29">
        <f t="shared" si="22"/>
        <v>1.14322695035461</v>
      </c>
      <c r="V257" s="88">
        <v>1200</v>
      </c>
      <c r="W257"/>
    </row>
    <row r="258" spans="1:23" x14ac:dyDescent="0.25">
      <c r="A258" s="61" t="s">
        <v>29</v>
      </c>
      <c r="B258" s="54" t="s">
        <v>74</v>
      </c>
      <c r="C258" s="54" t="s">
        <v>75</v>
      </c>
      <c r="D258" s="53">
        <v>439</v>
      </c>
      <c r="E258" s="11"/>
      <c r="F258" s="23">
        <f t="shared" ref="F258:F288" si="24">D258*0.94</f>
        <v>412.65999999999997</v>
      </c>
      <c r="G258" s="24">
        <f t="shared" ref="G258:G288" si="25">IF(O258="Not Found",0,F258)</f>
        <v>412.65999999999997</v>
      </c>
      <c r="H258" s="39"/>
      <c r="I258" s="39"/>
      <c r="J258" s="39"/>
      <c r="K258" s="39"/>
      <c r="L258" s="39"/>
      <c r="O258" s="26">
        <f>IFERROR(VLOOKUP(C:C,'Results Data'!A:F,6,FALSE), "Not Found")</f>
        <v>450</v>
      </c>
      <c r="P258" s="27">
        <f>IFERROR(VLOOKUP(C:C,'Results Data'!A:M,13,FALSE), "Not Found")</f>
        <v>87</v>
      </c>
      <c r="Q258" s="27" t="b">
        <f>AND('RIDE DATA'!$A$5&lt;'Registration Data'!$P258,'RIDE DATA'!$B$5&gt;'Registration Data'!$P258)</f>
        <v>1</v>
      </c>
      <c r="R258" s="27">
        <f t="shared" ref="R258:R288" si="26">IF(Q258=TRUE,O258*0.03,0)</f>
        <v>13.5</v>
      </c>
      <c r="S258" s="25">
        <f>COUNTIF('Historical Registration Data'!D:D,'Registration Data'!C23)</f>
        <v>2</v>
      </c>
      <c r="T258" s="28">
        <f t="shared" ref="T258:T288" si="27">R258+O258</f>
        <v>463.5</v>
      </c>
      <c r="U258" s="29">
        <f t="shared" ref="U258:U288" si="28">T258/F258</f>
        <v>1.1232006979111133</v>
      </c>
      <c r="V258" s="88">
        <v>1200</v>
      </c>
      <c r="W258"/>
    </row>
    <row r="259" spans="1:23" x14ac:dyDescent="0.25">
      <c r="A259" s="61" t="s">
        <v>29</v>
      </c>
      <c r="B259" s="54" t="s">
        <v>275</v>
      </c>
      <c r="C259" s="54" t="s">
        <v>276</v>
      </c>
      <c r="D259" s="53">
        <v>410</v>
      </c>
      <c r="E259" s="11"/>
      <c r="F259" s="23">
        <f t="shared" si="24"/>
        <v>385.4</v>
      </c>
      <c r="G259" s="24">
        <f t="shared" si="25"/>
        <v>385.4</v>
      </c>
      <c r="H259" s="39"/>
      <c r="I259" s="39"/>
      <c r="J259" s="39"/>
      <c r="K259" s="39"/>
      <c r="L259" s="39"/>
      <c r="O259" s="26">
        <f>IFERROR(VLOOKUP(C:C,'Results Data'!A:F,6,FALSE), "Not Found")</f>
        <v>415</v>
      </c>
      <c r="P259" s="27">
        <f>IFERROR(VLOOKUP(C:C,'Results Data'!A:M,13,FALSE), "Not Found")</f>
        <v>84</v>
      </c>
      <c r="Q259" s="27" t="b">
        <f>AND('RIDE DATA'!$A$5&lt;'Registration Data'!$P259,'RIDE DATA'!$B$5&gt;'Registration Data'!$P259)</f>
        <v>1</v>
      </c>
      <c r="R259" s="27">
        <f t="shared" si="26"/>
        <v>12.45</v>
      </c>
      <c r="S259" s="25">
        <f>COUNTIF('Historical Registration Data'!D:D,'Registration Data'!C124)</f>
        <v>1</v>
      </c>
      <c r="T259" s="28">
        <f t="shared" si="27"/>
        <v>427.45</v>
      </c>
      <c r="U259" s="29">
        <f t="shared" si="28"/>
        <v>1.1091074208614426</v>
      </c>
      <c r="V259" s="40">
        <f t="shared" ref="V258:V288" si="29">IF(U259&gt;100%,((U259-1)*10000),0)</f>
        <v>1091.0742086144264</v>
      </c>
      <c r="W259"/>
    </row>
    <row r="260" spans="1:23" x14ac:dyDescent="0.25">
      <c r="A260" s="62" t="s">
        <v>26</v>
      </c>
      <c r="B260" s="54" t="s">
        <v>327</v>
      </c>
      <c r="C260" s="54" t="s">
        <v>328</v>
      </c>
      <c r="D260" s="53">
        <v>320</v>
      </c>
      <c r="E260" s="11"/>
      <c r="F260" s="23">
        <f t="shared" si="24"/>
        <v>300.79999999999995</v>
      </c>
      <c r="G260" s="24">
        <f t="shared" si="25"/>
        <v>300.79999999999995</v>
      </c>
      <c r="H260" s="39"/>
      <c r="I260" s="39"/>
      <c r="J260" s="39"/>
      <c r="K260" s="39"/>
      <c r="L260" s="39"/>
      <c r="O260" s="26">
        <f>IFERROR(VLOOKUP(C:C,'Results Data'!A:F,6,FALSE), "Not Found")</f>
        <v>308</v>
      </c>
      <c r="P260" s="27">
        <f>IFERROR(VLOOKUP(C:C,'Results Data'!A:M,13,FALSE), "Not Found")</f>
        <v>88</v>
      </c>
      <c r="Q260" s="27" t="b">
        <f>AND('RIDE DATA'!$A$5&lt;'Registration Data'!$P260,'RIDE DATA'!$B$5&gt;'Registration Data'!$P260)</f>
        <v>1</v>
      </c>
      <c r="R260" s="27">
        <f t="shared" si="26"/>
        <v>9.24</v>
      </c>
      <c r="S260" s="25">
        <f>COUNTIF('Historical Registration Data'!D:D,'Registration Data'!C151)</f>
        <v>2</v>
      </c>
      <c r="T260" s="28">
        <f t="shared" si="27"/>
        <v>317.24</v>
      </c>
      <c r="U260" s="29">
        <f t="shared" si="28"/>
        <v>1.0546542553191491</v>
      </c>
      <c r="V260" s="40">
        <f t="shared" si="29"/>
        <v>546.54255319149138</v>
      </c>
      <c r="W260"/>
    </row>
    <row r="261" spans="1:23" x14ac:dyDescent="0.25">
      <c r="A261" s="61" t="s">
        <v>29</v>
      </c>
      <c r="B261" s="54" t="s">
        <v>116</v>
      </c>
      <c r="C261" s="54" t="s">
        <v>117</v>
      </c>
      <c r="D261" s="53">
        <v>409</v>
      </c>
      <c r="E261" s="11"/>
      <c r="F261" s="23">
        <f t="shared" si="24"/>
        <v>384.46</v>
      </c>
      <c r="G261" s="24">
        <f t="shared" si="25"/>
        <v>384.46</v>
      </c>
      <c r="H261" s="39"/>
      <c r="I261" s="39"/>
      <c r="J261" s="39"/>
      <c r="K261" s="39"/>
      <c r="L261" s="39"/>
      <c r="O261" s="26">
        <f>IFERROR(VLOOKUP(C:C,'Results Data'!A:F,6,FALSE), "Not Found")</f>
        <v>407</v>
      </c>
      <c r="P261" s="27">
        <f>IFERROR(VLOOKUP(C:C,'Results Data'!A:M,13,FALSE), "Not Found")</f>
        <v>90</v>
      </c>
      <c r="Q261" s="27" t="b">
        <f>AND('RIDE DATA'!$A$5&lt;'Registration Data'!$P261,'RIDE DATA'!$B$5&gt;'Registration Data'!$P261)</f>
        <v>1</v>
      </c>
      <c r="R261" s="27">
        <f t="shared" si="26"/>
        <v>12.209999999999999</v>
      </c>
      <c r="S261" s="25">
        <f>COUNTIF('Historical Registration Data'!D:D,'Registration Data'!C44)</f>
        <v>2</v>
      </c>
      <c r="T261" s="28">
        <f t="shared" si="27"/>
        <v>419.21</v>
      </c>
      <c r="U261" s="29">
        <f t="shared" si="28"/>
        <v>1.0903865161525257</v>
      </c>
      <c r="V261" s="40">
        <f t="shared" si="29"/>
        <v>903.86516152525689</v>
      </c>
      <c r="W261"/>
    </row>
    <row r="262" spans="1:23" x14ac:dyDescent="0.25">
      <c r="A262" s="57" t="s">
        <v>25</v>
      </c>
      <c r="B262" s="65" t="s">
        <v>547</v>
      </c>
      <c r="C262" s="65" t="s">
        <v>548</v>
      </c>
      <c r="D262" s="52">
        <v>365</v>
      </c>
      <c r="E262"/>
      <c r="F262" s="23">
        <f t="shared" si="24"/>
        <v>343.09999999999997</v>
      </c>
      <c r="G262" s="24">
        <f t="shared" si="25"/>
        <v>343.09999999999997</v>
      </c>
      <c r="H262" s="39" t="s">
        <v>602</v>
      </c>
      <c r="I262" s="39" t="s">
        <v>608</v>
      </c>
      <c r="J262" s="39"/>
      <c r="K262" s="39"/>
      <c r="L262" s="39"/>
      <c r="O262" s="26">
        <f>IFERROR(VLOOKUP(C:C,'Results Data'!A:F,6,FALSE), "Not Found")</f>
        <v>363</v>
      </c>
      <c r="P262" s="27">
        <f>IFERROR(VLOOKUP(C:C,'Results Data'!A:M,13,FALSE), "Not Found")</f>
        <v>88</v>
      </c>
      <c r="Q262" s="27" t="b">
        <f>AND('RIDE DATA'!$A$5&lt;'Registration Data'!$P262,'RIDE DATA'!$B$5&gt;'Registration Data'!$P262)</f>
        <v>1</v>
      </c>
      <c r="R262" s="27">
        <f t="shared" si="26"/>
        <v>10.889999999999999</v>
      </c>
      <c r="S262" s="25">
        <f>COUNTIF('Historical Registration Data'!D:D,'Registration Data'!C276)</f>
        <v>2</v>
      </c>
      <c r="T262" s="28">
        <f t="shared" si="27"/>
        <v>373.89</v>
      </c>
      <c r="U262" s="29">
        <f t="shared" si="28"/>
        <v>1.0897406004080443</v>
      </c>
      <c r="V262" s="40">
        <f t="shared" si="29"/>
        <v>897.40600408044327</v>
      </c>
      <c r="W262"/>
    </row>
    <row r="263" spans="1:23" x14ac:dyDescent="0.25">
      <c r="A263" s="60" t="s">
        <v>29</v>
      </c>
      <c r="B263" s="65" t="s">
        <v>598</v>
      </c>
      <c r="C263" s="65" t="s">
        <v>599</v>
      </c>
      <c r="D263" s="52">
        <v>424</v>
      </c>
      <c r="E263"/>
      <c r="F263" s="23">
        <f t="shared" si="24"/>
        <v>398.56</v>
      </c>
      <c r="G263" s="24">
        <f t="shared" si="25"/>
        <v>398.56</v>
      </c>
      <c r="H263" s="39" t="s">
        <v>602</v>
      </c>
      <c r="I263" s="39" t="s">
        <v>608</v>
      </c>
      <c r="J263" s="39"/>
      <c r="K263" s="39"/>
      <c r="L263" s="39"/>
      <c r="O263" s="26">
        <f>IFERROR(VLOOKUP(C:C,'Results Data'!A:F,6,FALSE), "Not Found")</f>
        <v>410</v>
      </c>
      <c r="P263" s="27">
        <f>IFERROR(VLOOKUP(C:C,'Results Data'!A:M,13,FALSE), "Not Found")</f>
        <v>86</v>
      </c>
      <c r="Q263" s="27" t="b">
        <f>AND('RIDE DATA'!$A$5&lt;'Registration Data'!$P263,'RIDE DATA'!$B$5&gt;'Registration Data'!$P263)</f>
        <v>1</v>
      </c>
      <c r="R263" s="27">
        <f t="shared" si="26"/>
        <v>12.299999999999999</v>
      </c>
      <c r="S263" s="41"/>
      <c r="T263" s="28">
        <f t="shared" si="27"/>
        <v>422.3</v>
      </c>
      <c r="U263" s="29">
        <f t="shared" si="28"/>
        <v>1.0595644319550381</v>
      </c>
      <c r="V263" s="40">
        <f t="shared" si="29"/>
        <v>595.64431955038128</v>
      </c>
      <c r="W263"/>
    </row>
    <row r="264" spans="1:23" x14ac:dyDescent="0.25">
      <c r="A264" s="60" t="s">
        <v>29</v>
      </c>
      <c r="B264" s="65" t="s">
        <v>588</v>
      </c>
      <c r="C264" s="65" t="s">
        <v>589</v>
      </c>
      <c r="D264" s="52">
        <v>229</v>
      </c>
      <c r="E264"/>
      <c r="F264" s="23">
        <f t="shared" si="24"/>
        <v>215.26</v>
      </c>
      <c r="G264" s="24">
        <f t="shared" si="25"/>
        <v>215.26</v>
      </c>
      <c r="H264" s="39" t="s">
        <v>613</v>
      </c>
      <c r="I264" s="39" t="s">
        <v>611</v>
      </c>
      <c r="J264" s="39" t="s">
        <v>614</v>
      </c>
      <c r="K264" s="39"/>
      <c r="L264" s="39"/>
      <c r="O264" s="26">
        <f>IFERROR(VLOOKUP(C:C,'Results Data'!A:F,6,FALSE), "Not Found")</f>
        <v>234</v>
      </c>
      <c r="P264" s="27">
        <f>IFERROR(VLOOKUP(C:C,'Results Data'!A:M,13,FALSE), "Not Found")</f>
        <v>88</v>
      </c>
      <c r="Q264" s="27" t="b">
        <f>AND('RIDE DATA'!$A$5&lt;'Registration Data'!$P264,'RIDE DATA'!$B$5&gt;'Registration Data'!$P264)</f>
        <v>1</v>
      </c>
      <c r="R264" s="27">
        <f t="shared" si="26"/>
        <v>7.02</v>
      </c>
      <c r="S264" s="25">
        <f>COUNTIF('Historical Registration Data'!D:D,'Registration Data'!C297)</f>
        <v>0</v>
      </c>
      <c r="T264" s="28">
        <f t="shared" si="27"/>
        <v>241.02</v>
      </c>
      <c r="U264" s="29">
        <f t="shared" si="28"/>
        <v>1.1196692372015238</v>
      </c>
      <c r="V264" s="40">
        <f t="shared" si="29"/>
        <v>1196.6923720152379</v>
      </c>
      <c r="W264"/>
    </row>
    <row r="265" spans="1:23" x14ac:dyDescent="0.25">
      <c r="A265" s="56" t="s">
        <v>25</v>
      </c>
      <c r="B265" s="54" t="s">
        <v>96</v>
      </c>
      <c r="C265" s="54" t="s">
        <v>97</v>
      </c>
      <c r="D265" s="53">
        <v>263</v>
      </c>
      <c r="E265" s="11"/>
      <c r="F265" s="23">
        <f t="shared" si="24"/>
        <v>247.22</v>
      </c>
      <c r="G265" s="24">
        <f t="shared" si="25"/>
        <v>247.22</v>
      </c>
      <c r="H265" s="39" t="s">
        <v>602</v>
      </c>
      <c r="I265" s="39" t="s">
        <v>603</v>
      </c>
      <c r="J265" s="39"/>
      <c r="K265" s="39"/>
      <c r="L265" s="39" t="s">
        <v>607</v>
      </c>
      <c r="O265" s="26">
        <f>IFERROR(VLOOKUP(C:C,'Results Data'!A:F,6,FALSE), "Not Found")</f>
        <v>276</v>
      </c>
      <c r="P265" s="27">
        <f>IFERROR(VLOOKUP(C:C,'Results Data'!A:M,13,FALSE), "Not Found")</f>
        <v>85</v>
      </c>
      <c r="Q265" s="27" t="b">
        <f>AND('RIDE DATA'!$A$5&lt;'Registration Data'!$P265,'RIDE DATA'!$B$5&gt;'Registration Data'!$P265)</f>
        <v>1</v>
      </c>
      <c r="R265" s="27">
        <f t="shared" si="26"/>
        <v>8.2799999999999994</v>
      </c>
      <c r="S265" s="25">
        <f>COUNTIF('Historical Registration Data'!D:D,'Registration Data'!C34)</f>
        <v>1</v>
      </c>
      <c r="T265" s="28">
        <f t="shared" si="27"/>
        <v>284.27999999999997</v>
      </c>
      <c r="U265" s="29">
        <f t="shared" si="28"/>
        <v>1.1499069654558691</v>
      </c>
      <c r="V265" s="88">
        <v>1200</v>
      </c>
      <c r="W265"/>
    </row>
    <row r="266" spans="1:23" x14ac:dyDescent="0.25">
      <c r="A266" s="61" t="s">
        <v>29</v>
      </c>
      <c r="B266" s="54" t="s">
        <v>225</v>
      </c>
      <c r="C266" s="54" t="s">
        <v>226</v>
      </c>
      <c r="D266" s="53">
        <v>225</v>
      </c>
      <c r="E266" s="11"/>
      <c r="F266" s="23">
        <f t="shared" si="24"/>
        <v>211.5</v>
      </c>
      <c r="G266" s="24">
        <f t="shared" si="25"/>
        <v>211.5</v>
      </c>
      <c r="H266" s="39" t="s">
        <v>602</v>
      </c>
      <c r="I266" s="39" t="s">
        <v>605</v>
      </c>
      <c r="J266" s="39"/>
      <c r="K266" s="39"/>
      <c r="L266" s="39"/>
      <c r="O266" s="26">
        <f>IFERROR(VLOOKUP(C:C,'Results Data'!A:F,6,FALSE), "Not Found")</f>
        <v>233</v>
      </c>
      <c r="P266" s="27">
        <f>IFERROR(VLOOKUP(C:C,'Results Data'!A:M,13,FALSE), "Not Found")</f>
        <v>84</v>
      </c>
      <c r="Q266" s="27" t="b">
        <f>AND('RIDE DATA'!$A$5&lt;'Registration Data'!$P266,'RIDE DATA'!$B$5&gt;'Registration Data'!$P266)</f>
        <v>1</v>
      </c>
      <c r="R266" s="27">
        <f t="shared" si="26"/>
        <v>6.9899999999999993</v>
      </c>
      <c r="S266" s="25">
        <f>COUNTIF('Historical Registration Data'!D:D,'Registration Data'!C99)</f>
        <v>2</v>
      </c>
      <c r="T266" s="28">
        <f t="shared" si="27"/>
        <v>239.99</v>
      </c>
      <c r="U266" s="29">
        <f t="shared" si="28"/>
        <v>1.1347044917257683</v>
      </c>
      <c r="V266" s="88">
        <v>1200</v>
      </c>
      <c r="W266"/>
    </row>
    <row r="267" spans="1:23" x14ac:dyDescent="0.25">
      <c r="A267" s="57" t="s">
        <v>25</v>
      </c>
      <c r="B267" s="65" t="s">
        <v>525</v>
      </c>
      <c r="C267" s="65" t="s">
        <v>526</v>
      </c>
      <c r="D267" s="52">
        <v>429</v>
      </c>
      <c r="E267" s="11" t="s">
        <v>638</v>
      </c>
      <c r="F267" s="23">
        <f t="shared" si="24"/>
        <v>403.26</v>
      </c>
      <c r="G267" s="24">
        <f t="shared" si="25"/>
        <v>403.26</v>
      </c>
      <c r="H267" s="39"/>
      <c r="I267" s="39"/>
      <c r="J267" s="39"/>
      <c r="K267" s="39"/>
      <c r="L267" s="39"/>
      <c r="O267" s="26">
        <f>IFERROR(VLOOKUP(C:C,'Results Data'!A:F,6,FALSE), "Not Found")</f>
        <v>449</v>
      </c>
      <c r="P267" s="27">
        <f>IFERROR(VLOOKUP(C:C,'Results Data'!A:M,13,FALSE), "Not Found")</f>
        <v>89</v>
      </c>
      <c r="Q267" s="27" t="b">
        <f>AND('RIDE DATA'!$A$5&lt;'Registration Data'!$P267,'RIDE DATA'!$B$5&gt;'Registration Data'!$P267)</f>
        <v>1</v>
      </c>
      <c r="R267" s="27">
        <f t="shared" si="26"/>
        <v>13.469999999999999</v>
      </c>
      <c r="S267" s="25">
        <f>COUNTIF('Historical Registration Data'!D:D,'Registration Data'!C260)</f>
        <v>2</v>
      </c>
      <c r="T267" s="28">
        <f t="shared" si="27"/>
        <v>462.47</v>
      </c>
      <c r="U267" s="29">
        <f t="shared" si="28"/>
        <v>1.1468283489560087</v>
      </c>
      <c r="V267" s="88">
        <v>1200</v>
      </c>
      <c r="W267"/>
    </row>
    <row r="268" spans="1:23" x14ac:dyDescent="0.25">
      <c r="A268" s="62" t="s">
        <v>26</v>
      </c>
      <c r="B268" s="54" t="s">
        <v>243</v>
      </c>
      <c r="C268" s="54" t="s">
        <v>244</v>
      </c>
      <c r="D268" s="53">
        <v>418</v>
      </c>
      <c r="E268" s="11"/>
      <c r="F268" s="23">
        <f t="shared" si="24"/>
        <v>392.91999999999996</v>
      </c>
      <c r="G268" s="24">
        <f t="shared" si="25"/>
        <v>392.91999999999996</v>
      </c>
      <c r="H268" s="39" t="s">
        <v>613</v>
      </c>
      <c r="I268" s="39" t="s">
        <v>611</v>
      </c>
      <c r="J268" s="39"/>
      <c r="K268" s="39"/>
      <c r="L268" s="39"/>
      <c r="O268" s="26">
        <f>IFERROR(VLOOKUP(C:C,'Results Data'!A:F,6,FALSE), "Not Found")</f>
        <v>407</v>
      </c>
      <c r="P268" s="27">
        <f>IFERROR(VLOOKUP(C:C,'Results Data'!A:M,13,FALSE), "Not Found")</f>
        <v>86</v>
      </c>
      <c r="Q268" s="27" t="b">
        <f>AND('RIDE DATA'!$A$5&lt;'Registration Data'!$P268,'RIDE DATA'!$B$5&gt;'Registration Data'!$P268)</f>
        <v>1</v>
      </c>
      <c r="R268" s="27">
        <f t="shared" si="26"/>
        <v>12.209999999999999</v>
      </c>
      <c r="S268" s="25">
        <f>COUNTIF('Historical Registration Data'!D:D,'Registration Data'!C108)</f>
        <v>2</v>
      </c>
      <c r="T268" s="28">
        <f t="shared" si="27"/>
        <v>419.21</v>
      </c>
      <c r="U268" s="29">
        <f t="shared" si="28"/>
        <v>1.066909294512878</v>
      </c>
      <c r="V268" s="40">
        <f t="shared" si="29"/>
        <v>669.09294512877966</v>
      </c>
      <c r="W268"/>
    </row>
    <row r="269" spans="1:23" x14ac:dyDescent="0.25">
      <c r="A269" s="59" t="s">
        <v>28</v>
      </c>
      <c r="B269" s="54" t="s">
        <v>289</v>
      </c>
      <c r="C269" s="54" t="s">
        <v>290</v>
      </c>
      <c r="D269" s="53">
        <v>434</v>
      </c>
      <c r="E269" s="11"/>
      <c r="F269" s="23">
        <f t="shared" si="24"/>
        <v>407.96</v>
      </c>
      <c r="G269" s="24">
        <f t="shared" si="25"/>
        <v>407.96</v>
      </c>
      <c r="H269" s="39" t="s">
        <v>602</v>
      </c>
      <c r="I269" s="39" t="s">
        <v>608</v>
      </c>
      <c r="J269" s="39"/>
      <c r="K269" s="39"/>
      <c r="L269" s="39"/>
      <c r="O269" s="26">
        <f>IFERROR(VLOOKUP(C:C,'Results Data'!A:F,6,FALSE), "Not Found")</f>
        <v>365</v>
      </c>
      <c r="P269" s="27">
        <f>IFERROR(VLOOKUP(C:C,'Results Data'!A:M,13,FALSE), "Not Found")</f>
        <v>86</v>
      </c>
      <c r="Q269" s="27" t="b">
        <f>AND('RIDE DATA'!$A$5&lt;'Registration Data'!$P269,'RIDE DATA'!$B$5&gt;'Registration Data'!$P269)</f>
        <v>1</v>
      </c>
      <c r="R269" s="27">
        <f t="shared" si="26"/>
        <v>10.95</v>
      </c>
      <c r="S269" s="25">
        <f>COUNTIF('Historical Registration Data'!D:D,'Registration Data'!C132)</f>
        <v>2</v>
      </c>
      <c r="T269" s="28">
        <f t="shared" si="27"/>
        <v>375.95</v>
      </c>
      <c r="U269" s="29">
        <f t="shared" si="28"/>
        <v>0.92153642513971956</v>
      </c>
      <c r="V269" s="40">
        <f t="shared" si="29"/>
        <v>0</v>
      </c>
      <c r="W269"/>
    </row>
    <row r="270" spans="1:23" x14ac:dyDescent="0.25">
      <c r="A270" s="58" t="s">
        <v>28</v>
      </c>
      <c r="B270" s="65" t="s">
        <v>413</v>
      </c>
      <c r="C270" s="65" t="s">
        <v>414</v>
      </c>
      <c r="D270" s="52">
        <v>244</v>
      </c>
      <c r="E270"/>
      <c r="F270" s="23">
        <f t="shared" si="24"/>
        <v>229.35999999999999</v>
      </c>
      <c r="G270" s="24">
        <f t="shared" si="25"/>
        <v>229.35999999999999</v>
      </c>
      <c r="H270" s="39" t="s">
        <v>613</v>
      </c>
      <c r="I270" s="39"/>
      <c r="J270" s="39"/>
      <c r="K270" s="39"/>
      <c r="L270" s="39"/>
      <c r="O270" s="26">
        <f>IFERROR(VLOOKUP(C:C,'Results Data'!A:F,6,FALSE), "Not Found")</f>
        <v>163</v>
      </c>
      <c r="P270" s="27">
        <f>IFERROR(VLOOKUP(C:C,'Results Data'!A:M,13,FALSE), "Not Found")</f>
        <v>84</v>
      </c>
      <c r="Q270" s="27" t="b">
        <f>AND('RIDE DATA'!$A$5&lt;'Registration Data'!$P270,'RIDE DATA'!$B$5&gt;'Registration Data'!$P270)</f>
        <v>1</v>
      </c>
      <c r="R270" s="27">
        <f t="shared" si="26"/>
        <v>4.8899999999999997</v>
      </c>
      <c r="S270" s="25">
        <f>COUNTIF('Historical Registration Data'!D:D,'Registration Data'!C195)</f>
        <v>1</v>
      </c>
      <c r="T270" s="28">
        <f t="shared" si="27"/>
        <v>167.89</v>
      </c>
      <c r="U270" s="29">
        <f t="shared" si="28"/>
        <v>0.73199337286362054</v>
      </c>
      <c r="V270" s="40">
        <f t="shared" si="29"/>
        <v>0</v>
      </c>
      <c r="W270"/>
    </row>
    <row r="271" spans="1:23" x14ac:dyDescent="0.25">
      <c r="A271" s="60" t="s">
        <v>29</v>
      </c>
      <c r="B271" s="65" t="s">
        <v>594</v>
      </c>
      <c r="C271" s="65" t="s">
        <v>595</v>
      </c>
      <c r="D271" s="52">
        <v>590</v>
      </c>
      <c r="E271"/>
      <c r="F271" s="23">
        <f t="shared" si="24"/>
        <v>554.6</v>
      </c>
      <c r="G271" s="24">
        <f t="shared" si="25"/>
        <v>554.6</v>
      </c>
      <c r="H271" s="39" t="s">
        <v>602</v>
      </c>
      <c r="I271" s="39" t="s">
        <v>603</v>
      </c>
      <c r="J271" s="39"/>
      <c r="K271" s="39"/>
      <c r="L271" s="39"/>
      <c r="O271" s="26">
        <f>IFERROR(VLOOKUP(C:C,'Results Data'!A:F,6,FALSE), "Not Found")</f>
        <v>669</v>
      </c>
      <c r="P271" s="27">
        <f>IFERROR(VLOOKUP(C:C,'Results Data'!A:M,13,FALSE), "Not Found")</f>
        <v>87</v>
      </c>
      <c r="Q271" s="27" t="b">
        <f>AND('RIDE DATA'!$A$5&lt;'Registration Data'!$P271,'RIDE DATA'!$B$5&gt;'Registration Data'!$P271)</f>
        <v>1</v>
      </c>
      <c r="R271" s="27">
        <f t="shared" si="26"/>
        <v>20.07</v>
      </c>
      <c r="S271" s="41"/>
      <c r="T271" s="28">
        <f t="shared" si="27"/>
        <v>689.07</v>
      </c>
      <c r="U271" s="29">
        <f t="shared" si="28"/>
        <v>1.242463036422647</v>
      </c>
      <c r="V271" s="88">
        <v>1200</v>
      </c>
      <c r="W271"/>
    </row>
    <row r="272" spans="1:23" x14ac:dyDescent="0.25">
      <c r="A272" s="58" t="s">
        <v>2068</v>
      </c>
      <c r="B272" s="73" t="s">
        <v>457</v>
      </c>
      <c r="C272" s="73" t="s">
        <v>458</v>
      </c>
      <c r="D272" s="73">
        <v>388</v>
      </c>
      <c r="E272" s="74"/>
      <c r="F272" s="68">
        <f t="shared" si="24"/>
        <v>364.71999999999997</v>
      </c>
      <c r="G272" s="69">
        <f t="shared" si="25"/>
        <v>364.71999999999997</v>
      </c>
      <c r="H272" s="70"/>
      <c r="I272" s="70"/>
      <c r="J272" s="70"/>
      <c r="K272" s="70"/>
      <c r="L272" s="70"/>
      <c r="M272" s="67"/>
      <c r="N272" s="67"/>
      <c r="O272" s="71">
        <f>IFERROR(VLOOKUP(C:C,'Results Data'!A:F,6,FALSE), "Not Found")</f>
        <v>0</v>
      </c>
      <c r="P272" s="72">
        <f>IFERROR(VLOOKUP(C:C,'Results Data'!A:M,13,FALSE), "Not Found")</f>
        <v>0</v>
      </c>
      <c r="Q272" s="27" t="b">
        <f>AND('RIDE DATA'!$A$5&lt;'Registration Data'!$P272,'RIDE DATA'!$B$5&gt;'Registration Data'!$P272)</f>
        <v>0</v>
      </c>
      <c r="R272" s="27">
        <f t="shared" si="26"/>
        <v>0</v>
      </c>
      <c r="S272" s="25">
        <f>COUNTIF('Historical Registration Data'!D:D,'Registration Data'!C218)</f>
        <v>1</v>
      </c>
      <c r="T272" s="28">
        <f t="shared" si="27"/>
        <v>0</v>
      </c>
      <c r="U272" s="29">
        <f t="shared" si="28"/>
        <v>0</v>
      </c>
      <c r="V272" s="40">
        <f t="shared" si="29"/>
        <v>0</v>
      </c>
      <c r="W272"/>
    </row>
    <row r="273" spans="1:23" x14ac:dyDescent="0.25">
      <c r="A273" s="58" t="s">
        <v>28</v>
      </c>
      <c r="B273" s="65" t="s">
        <v>487</v>
      </c>
      <c r="C273" s="65" t="s">
        <v>488</v>
      </c>
      <c r="D273" s="52">
        <v>325</v>
      </c>
      <c r="E273" s="11" t="s">
        <v>638</v>
      </c>
      <c r="F273" s="23">
        <f t="shared" si="24"/>
        <v>305.5</v>
      </c>
      <c r="G273" s="24">
        <f t="shared" si="25"/>
        <v>305.5</v>
      </c>
      <c r="H273" s="39"/>
      <c r="I273" s="39"/>
      <c r="J273" s="39"/>
      <c r="K273" s="39"/>
      <c r="L273" s="39"/>
      <c r="O273" s="26">
        <f>IFERROR(VLOOKUP(C:C,'Results Data'!A:F,6,FALSE), "Not Found")</f>
        <v>349</v>
      </c>
      <c r="P273" s="27">
        <f>IFERROR(VLOOKUP(C:C,'Results Data'!A:M,13,FALSE), "Not Found")</f>
        <v>88</v>
      </c>
      <c r="Q273" s="27" t="b">
        <f>AND('RIDE DATA'!$A$5&lt;'Registration Data'!$P273,'RIDE DATA'!$B$5&gt;'Registration Data'!$P273)</f>
        <v>1</v>
      </c>
      <c r="R273" s="27">
        <f t="shared" si="26"/>
        <v>10.469999999999999</v>
      </c>
      <c r="S273" s="25">
        <f>COUNTIF('Historical Registration Data'!D:D,'Registration Data'!C237)</f>
        <v>2</v>
      </c>
      <c r="T273" s="28">
        <f t="shared" si="27"/>
        <v>359.47</v>
      </c>
      <c r="U273" s="29">
        <f t="shared" si="28"/>
        <v>1.1766612111292962</v>
      </c>
      <c r="V273" s="88">
        <v>1200</v>
      </c>
      <c r="W273" s="5"/>
    </row>
    <row r="274" spans="1:23" x14ac:dyDescent="0.25">
      <c r="A274" s="56" t="s">
        <v>25</v>
      </c>
      <c r="B274" s="54" t="s">
        <v>106</v>
      </c>
      <c r="C274" s="54" t="s">
        <v>107</v>
      </c>
      <c r="D274" s="53">
        <v>430</v>
      </c>
      <c r="E274" s="11"/>
      <c r="F274" s="23">
        <f t="shared" si="24"/>
        <v>404.2</v>
      </c>
      <c r="G274" s="24">
        <f t="shared" si="25"/>
        <v>404.2</v>
      </c>
      <c r="H274" s="39" t="s">
        <v>610</v>
      </c>
      <c r="I274" s="39" t="s">
        <v>608</v>
      </c>
      <c r="J274" s="39"/>
      <c r="K274" s="39"/>
      <c r="L274" s="39"/>
      <c r="O274" s="26">
        <f>IFERROR(VLOOKUP(C:C,'Results Data'!A:F,6,FALSE), "Not Found")</f>
        <v>386</v>
      </c>
      <c r="P274" s="27">
        <f>IFERROR(VLOOKUP(C:C,'Results Data'!A:M,13,FALSE), "Not Found")</f>
        <v>84</v>
      </c>
      <c r="Q274" s="27" t="b">
        <f>AND('RIDE DATA'!$A$5&lt;'Registration Data'!$P274,'RIDE DATA'!$B$5&gt;'Registration Data'!$P274)</f>
        <v>1</v>
      </c>
      <c r="R274" s="27">
        <f t="shared" si="26"/>
        <v>11.58</v>
      </c>
      <c r="S274" s="25">
        <f>COUNTIF('Historical Registration Data'!D:D,'Registration Data'!C39)</f>
        <v>2</v>
      </c>
      <c r="T274" s="28">
        <f t="shared" si="27"/>
        <v>397.58</v>
      </c>
      <c r="U274" s="29">
        <f t="shared" si="28"/>
        <v>0.98362196932211776</v>
      </c>
      <c r="V274" s="40">
        <f t="shared" si="29"/>
        <v>0</v>
      </c>
      <c r="W274"/>
    </row>
    <row r="275" spans="1:23" x14ac:dyDescent="0.25">
      <c r="A275" s="59" t="s">
        <v>28</v>
      </c>
      <c r="B275" s="54" t="s">
        <v>291</v>
      </c>
      <c r="C275" s="54" t="s">
        <v>292</v>
      </c>
      <c r="D275" s="53">
        <v>255</v>
      </c>
      <c r="E275" s="11"/>
      <c r="F275" s="23">
        <f t="shared" si="24"/>
        <v>239.7</v>
      </c>
      <c r="G275" s="24">
        <f t="shared" si="25"/>
        <v>239.7</v>
      </c>
      <c r="H275" s="39" t="s">
        <v>602</v>
      </c>
      <c r="I275" s="39" t="s">
        <v>611</v>
      </c>
      <c r="J275" s="39"/>
      <c r="K275" s="39"/>
      <c r="L275" s="39"/>
      <c r="O275" s="26">
        <f>IFERROR(VLOOKUP(C:C,'Results Data'!A:F,6,FALSE), "Not Found")</f>
        <v>254</v>
      </c>
      <c r="P275" s="27">
        <f>IFERROR(VLOOKUP(C:C,'Results Data'!A:M,13,FALSE), "Not Found")</f>
        <v>86</v>
      </c>
      <c r="Q275" s="27" t="b">
        <f>AND('RIDE DATA'!$A$5&lt;'Registration Data'!$P275,'RIDE DATA'!$B$5&gt;'Registration Data'!$P275)</f>
        <v>1</v>
      </c>
      <c r="R275" s="27">
        <f t="shared" si="26"/>
        <v>7.62</v>
      </c>
      <c r="S275" s="25">
        <f>COUNTIF('Historical Registration Data'!D:D,'Registration Data'!C133)</f>
        <v>1</v>
      </c>
      <c r="T275" s="28">
        <f t="shared" si="27"/>
        <v>261.62</v>
      </c>
      <c r="U275" s="29">
        <f t="shared" si="28"/>
        <v>1.0914476428869422</v>
      </c>
      <c r="V275" s="40">
        <f t="shared" si="29"/>
        <v>914.47642886942185</v>
      </c>
      <c r="W275"/>
    </row>
    <row r="276" spans="1:23" x14ac:dyDescent="0.25">
      <c r="A276" s="62" t="s">
        <v>26</v>
      </c>
      <c r="B276" s="54" t="s">
        <v>170</v>
      </c>
      <c r="C276" s="54" t="s">
        <v>171</v>
      </c>
      <c r="D276" s="53">
        <v>326</v>
      </c>
      <c r="E276" s="11"/>
      <c r="F276" s="23">
        <f t="shared" si="24"/>
        <v>306.44</v>
      </c>
      <c r="G276" s="24">
        <f t="shared" si="25"/>
        <v>306.44</v>
      </c>
      <c r="H276" s="39" t="s">
        <v>628</v>
      </c>
      <c r="I276" s="39" t="s">
        <v>603</v>
      </c>
      <c r="J276" s="39"/>
      <c r="K276" s="39"/>
      <c r="L276" s="39"/>
      <c r="O276" s="26">
        <f>IFERROR(VLOOKUP(C:C,'Results Data'!A:F,6,FALSE), "Not Found")</f>
        <v>333</v>
      </c>
      <c r="P276" s="27">
        <f>IFERROR(VLOOKUP(C:C,'Results Data'!A:M,13,FALSE), "Not Found")</f>
        <v>88</v>
      </c>
      <c r="Q276" s="27" t="b">
        <f>AND('RIDE DATA'!$A$5&lt;'Registration Data'!$P276,'RIDE DATA'!$B$5&gt;'Registration Data'!$P276)</f>
        <v>1</v>
      </c>
      <c r="R276" s="27">
        <f t="shared" si="26"/>
        <v>9.99</v>
      </c>
      <c r="S276" s="25">
        <f>COUNTIF('Historical Registration Data'!D:D,'Registration Data'!C71)</f>
        <v>2</v>
      </c>
      <c r="T276" s="28">
        <f t="shared" si="27"/>
        <v>342.99</v>
      </c>
      <c r="U276" s="29">
        <f t="shared" si="28"/>
        <v>1.1192729408693383</v>
      </c>
      <c r="V276" s="40">
        <f t="shared" si="29"/>
        <v>1192.7294086933825</v>
      </c>
      <c r="W276"/>
    </row>
    <row r="277" spans="1:23" x14ac:dyDescent="0.25">
      <c r="A277" s="60" t="s">
        <v>29</v>
      </c>
      <c r="B277" s="65" t="s">
        <v>357</v>
      </c>
      <c r="C277" s="65" t="s">
        <v>358</v>
      </c>
      <c r="D277" s="52">
        <v>423</v>
      </c>
      <c r="E277"/>
      <c r="F277" s="23">
        <f t="shared" si="24"/>
        <v>397.62</v>
      </c>
      <c r="G277" s="24">
        <f t="shared" si="25"/>
        <v>397.62</v>
      </c>
      <c r="H277" s="39" t="s">
        <v>602</v>
      </c>
      <c r="I277" s="39" t="s">
        <v>611</v>
      </c>
      <c r="J277" s="39" t="s">
        <v>612</v>
      </c>
      <c r="K277" s="39"/>
      <c r="L277" s="39"/>
      <c r="O277" s="26">
        <f>IFERROR(VLOOKUP(C:C,'Results Data'!A:F,6,FALSE), "Not Found")</f>
        <v>432</v>
      </c>
      <c r="P277" s="27">
        <f>IFERROR(VLOOKUP(C:C,'Results Data'!A:M,13,FALSE), "Not Found")</f>
        <v>87</v>
      </c>
      <c r="Q277" s="27" t="b">
        <f>AND('RIDE DATA'!$A$5&lt;'Registration Data'!$P277,'RIDE DATA'!$B$5&gt;'Registration Data'!$P277)</f>
        <v>1</v>
      </c>
      <c r="R277" s="27">
        <f t="shared" si="26"/>
        <v>12.959999999999999</v>
      </c>
      <c r="S277" s="25">
        <f>COUNTIF('Historical Registration Data'!D:D,'Registration Data'!C166)</f>
        <v>2</v>
      </c>
      <c r="T277" s="28">
        <f t="shared" si="27"/>
        <v>444.96</v>
      </c>
      <c r="U277" s="29">
        <f t="shared" si="28"/>
        <v>1.1190583974649162</v>
      </c>
      <c r="V277" s="40">
        <f t="shared" si="29"/>
        <v>1190.583974649162</v>
      </c>
      <c r="W277"/>
    </row>
    <row r="278" spans="1:23" x14ac:dyDescent="0.25">
      <c r="A278" s="61" t="s">
        <v>29</v>
      </c>
      <c r="B278" s="54" t="s">
        <v>160</v>
      </c>
      <c r="C278" s="54" t="s">
        <v>161</v>
      </c>
      <c r="D278" s="53">
        <v>304</v>
      </c>
      <c r="E278" s="11"/>
      <c r="F278" s="23">
        <f t="shared" si="24"/>
        <v>285.76</v>
      </c>
      <c r="G278" s="24">
        <f t="shared" si="25"/>
        <v>285.76</v>
      </c>
      <c r="H278" s="39" t="s">
        <v>610</v>
      </c>
      <c r="I278" s="39" t="s">
        <v>605</v>
      </c>
      <c r="J278" s="39"/>
      <c r="K278" s="39"/>
      <c r="L278" s="39"/>
      <c r="O278" s="26">
        <f>IFERROR(VLOOKUP(C:C,'Results Data'!A:F,6,FALSE), "Not Found")</f>
        <v>324</v>
      </c>
      <c r="P278" s="27">
        <f>IFERROR(VLOOKUP(C:C,'Results Data'!A:M,13,FALSE), "Not Found")</f>
        <v>86</v>
      </c>
      <c r="Q278" s="27" t="b">
        <f>AND('RIDE DATA'!$A$5&lt;'Registration Data'!$P278,'RIDE DATA'!$B$5&gt;'Registration Data'!$P278)</f>
        <v>1</v>
      </c>
      <c r="R278" s="27">
        <f t="shared" si="26"/>
        <v>9.7199999999999989</v>
      </c>
      <c r="S278" s="25">
        <f>COUNTIF('Historical Registration Data'!D:D,'Registration Data'!C66)</f>
        <v>2</v>
      </c>
      <c r="T278" s="28">
        <f t="shared" si="27"/>
        <v>333.72</v>
      </c>
      <c r="U278" s="29">
        <f t="shared" si="28"/>
        <v>1.1678331466965286</v>
      </c>
      <c r="V278" s="88">
        <v>1200</v>
      </c>
      <c r="W278"/>
    </row>
    <row r="279" spans="1:23" x14ac:dyDescent="0.25">
      <c r="A279" s="59" t="s">
        <v>28</v>
      </c>
      <c r="B279" s="54" t="s">
        <v>70</v>
      </c>
      <c r="C279" s="54" t="s">
        <v>71</v>
      </c>
      <c r="D279" s="53">
        <v>390</v>
      </c>
      <c r="E279" s="11"/>
      <c r="F279" s="23">
        <f t="shared" si="24"/>
        <v>366.59999999999997</v>
      </c>
      <c r="G279" s="24">
        <f t="shared" si="25"/>
        <v>366.59999999999997</v>
      </c>
      <c r="H279" s="39" t="s">
        <v>602</v>
      </c>
      <c r="I279" s="39" t="s">
        <v>611</v>
      </c>
      <c r="J279" s="39" t="s">
        <v>614</v>
      </c>
      <c r="K279" s="39"/>
      <c r="L279" s="39"/>
      <c r="O279" s="26">
        <f>IFERROR(VLOOKUP(C:C,'Results Data'!A:F,6,FALSE), "Not Found")</f>
        <v>302</v>
      </c>
      <c r="P279" s="27">
        <f>IFERROR(VLOOKUP(C:C,'Results Data'!A:M,13,FALSE), "Not Found")</f>
        <v>93</v>
      </c>
      <c r="Q279" s="27" t="b">
        <f>AND('RIDE DATA'!$A$5&lt;'Registration Data'!$P279,'RIDE DATA'!$B$5&gt;'Registration Data'!$P279)</f>
        <v>0</v>
      </c>
      <c r="R279" s="27">
        <f t="shared" si="26"/>
        <v>0</v>
      </c>
      <c r="S279" s="25">
        <f>COUNTIF('Historical Registration Data'!D:D,'Registration Data'!C21)</f>
        <v>2</v>
      </c>
      <c r="T279" s="28">
        <f t="shared" si="27"/>
        <v>302</v>
      </c>
      <c r="U279" s="29">
        <f t="shared" si="28"/>
        <v>0.82378614293507924</v>
      </c>
      <c r="V279" s="40">
        <f t="shared" si="29"/>
        <v>0</v>
      </c>
      <c r="W279"/>
    </row>
    <row r="280" spans="1:23" x14ac:dyDescent="0.25">
      <c r="A280" s="61" t="s">
        <v>29</v>
      </c>
      <c r="B280" s="54" t="s">
        <v>271</v>
      </c>
      <c r="C280" s="54" t="s">
        <v>272</v>
      </c>
      <c r="D280" s="53">
        <v>345</v>
      </c>
      <c r="E280" s="11" t="s">
        <v>638</v>
      </c>
      <c r="F280" s="23">
        <f t="shared" si="24"/>
        <v>324.29999999999995</v>
      </c>
      <c r="G280" s="24">
        <f t="shared" si="25"/>
        <v>324.29999999999995</v>
      </c>
      <c r="H280" s="39" t="s">
        <v>602</v>
      </c>
      <c r="I280" s="39" t="s">
        <v>603</v>
      </c>
      <c r="J280" s="39"/>
      <c r="K280" s="39"/>
      <c r="L280" s="39" t="s">
        <v>625</v>
      </c>
      <c r="O280" s="26">
        <f>IFERROR(VLOOKUP(C:C,'Results Data'!A:F,6,FALSE), "Not Found")</f>
        <v>358</v>
      </c>
      <c r="P280" s="27">
        <f>IFERROR(VLOOKUP(C:C,'Results Data'!A:M,13,FALSE), "Not Found")</f>
        <v>89</v>
      </c>
      <c r="Q280" s="27" t="b">
        <f>AND('RIDE DATA'!$A$5&lt;'Registration Data'!$P280,'RIDE DATA'!$B$5&gt;'Registration Data'!$P280)</f>
        <v>1</v>
      </c>
      <c r="R280" s="27">
        <f t="shared" si="26"/>
        <v>10.74</v>
      </c>
      <c r="S280" s="25">
        <f>COUNTIF('Historical Registration Data'!D:D,'Registration Data'!C122)</f>
        <v>2</v>
      </c>
      <c r="T280" s="28">
        <f t="shared" si="27"/>
        <v>368.74</v>
      </c>
      <c r="U280" s="29">
        <f t="shared" si="28"/>
        <v>1.1370336108541477</v>
      </c>
      <c r="V280" s="88">
        <v>1200</v>
      </c>
      <c r="W280"/>
    </row>
    <row r="281" spans="1:23" x14ac:dyDescent="0.25">
      <c r="A281" s="60" t="s">
        <v>29</v>
      </c>
      <c r="B281" s="65" t="s">
        <v>499</v>
      </c>
      <c r="C281" s="65" t="s">
        <v>500</v>
      </c>
      <c r="D281" s="52">
        <v>527</v>
      </c>
      <c r="E281"/>
      <c r="F281" s="23">
        <f t="shared" si="24"/>
        <v>495.38</v>
      </c>
      <c r="G281" s="24">
        <f t="shared" si="25"/>
        <v>495.38</v>
      </c>
      <c r="H281" s="39" t="s">
        <v>613</v>
      </c>
      <c r="I281" s="39" t="s">
        <v>611</v>
      </c>
      <c r="J281" s="39" t="s">
        <v>612</v>
      </c>
      <c r="K281" s="39"/>
      <c r="L281" s="39"/>
      <c r="O281" s="26">
        <f>IFERROR(VLOOKUP(C:C,'Results Data'!A:F,6,FALSE), "Not Found")</f>
        <v>535</v>
      </c>
      <c r="P281" s="27">
        <f>IFERROR(VLOOKUP(C:C,'Results Data'!A:M,13,FALSE), "Not Found")</f>
        <v>88</v>
      </c>
      <c r="Q281" s="27" t="b">
        <f>AND('RIDE DATA'!$A$5&lt;'Registration Data'!$P281,'RIDE DATA'!$B$5&gt;'Registration Data'!$P281)</f>
        <v>1</v>
      </c>
      <c r="R281" s="27">
        <f t="shared" si="26"/>
        <v>16.05</v>
      </c>
      <c r="S281" s="25">
        <f>COUNTIF('Historical Registration Data'!D:D,'Registration Data'!C243)</f>
        <v>2</v>
      </c>
      <c r="T281" s="28">
        <f t="shared" si="27"/>
        <v>551.04999999999995</v>
      </c>
      <c r="U281" s="29">
        <f t="shared" si="28"/>
        <v>1.1123783761960515</v>
      </c>
      <c r="V281" s="40">
        <f t="shared" si="29"/>
        <v>1123.783761960515</v>
      </c>
      <c r="W281"/>
    </row>
    <row r="282" spans="1:23" x14ac:dyDescent="0.25">
      <c r="A282" s="63" t="s">
        <v>26</v>
      </c>
      <c r="B282" s="65" t="s">
        <v>481</v>
      </c>
      <c r="C282" s="65" t="s">
        <v>482</v>
      </c>
      <c r="D282" s="52">
        <v>276</v>
      </c>
      <c r="E282"/>
      <c r="F282" s="23">
        <f t="shared" si="24"/>
        <v>259.44</v>
      </c>
      <c r="G282" s="24">
        <f t="shared" si="25"/>
        <v>259.44</v>
      </c>
      <c r="H282" s="39" t="s">
        <v>610</v>
      </c>
      <c r="I282" s="39" t="s">
        <v>603</v>
      </c>
      <c r="J282" s="39"/>
      <c r="K282" s="39"/>
      <c r="L282" s="39" t="s">
        <v>631</v>
      </c>
      <c r="O282" s="26">
        <f>IFERROR(VLOOKUP(C:C,'Results Data'!A:F,6,FALSE), "Not Found")</f>
        <v>207</v>
      </c>
      <c r="P282" s="27">
        <f>IFERROR(VLOOKUP(C:C,'Results Data'!A:M,13,FALSE), "Not Found")</f>
        <v>89</v>
      </c>
      <c r="Q282" s="27" t="b">
        <f>AND('RIDE DATA'!$A$5&lt;'Registration Data'!$P282,'RIDE DATA'!$B$5&gt;'Registration Data'!$P282)</f>
        <v>1</v>
      </c>
      <c r="R282" s="27">
        <f t="shared" si="26"/>
        <v>6.21</v>
      </c>
      <c r="S282" s="25">
        <f>COUNTIF('Historical Registration Data'!D:D,'Registration Data'!C233)</f>
        <v>1</v>
      </c>
      <c r="T282" s="28">
        <f t="shared" si="27"/>
        <v>213.21</v>
      </c>
      <c r="U282" s="29">
        <f t="shared" si="28"/>
        <v>0.82180851063829796</v>
      </c>
      <c r="V282" s="40">
        <f t="shared" si="29"/>
        <v>0</v>
      </c>
      <c r="W282"/>
    </row>
    <row r="283" spans="1:23" x14ac:dyDescent="0.25">
      <c r="A283" s="62" t="s">
        <v>26</v>
      </c>
      <c r="B283" s="54" t="s">
        <v>219</v>
      </c>
      <c r="C283" s="54" t="s">
        <v>220</v>
      </c>
      <c r="D283" s="53">
        <v>458</v>
      </c>
      <c r="E283" s="11"/>
      <c r="F283" s="23">
        <f t="shared" si="24"/>
        <v>430.52</v>
      </c>
      <c r="G283" s="24">
        <f t="shared" si="25"/>
        <v>430.52</v>
      </c>
      <c r="H283" s="39" t="s">
        <v>610</v>
      </c>
      <c r="I283" s="39" t="s">
        <v>605</v>
      </c>
      <c r="J283" s="39"/>
      <c r="K283" s="39"/>
      <c r="L283" s="39" t="s">
        <v>616</v>
      </c>
      <c r="O283" s="26">
        <f>IFERROR(VLOOKUP(C:C,'Results Data'!A:F,6,FALSE), "Not Found")</f>
        <v>378</v>
      </c>
      <c r="P283" s="27">
        <f>IFERROR(VLOOKUP(C:C,'Results Data'!A:M,13,FALSE), "Not Found")</f>
        <v>86</v>
      </c>
      <c r="Q283" s="27" t="b">
        <f>AND('RIDE DATA'!$A$5&lt;'Registration Data'!$P283,'RIDE DATA'!$B$5&gt;'Registration Data'!$P283)</f>
        <v>1</v>
      </c>
      <c r="R283" s="27">
        <f t="shared" si="26"/>
        <v>11.34</v>
      </c>
      <c r="S283" s="25">
        <f>COUNTIF('Historical Registration Data'!D:D,'Registration Data'!C96)</f>
        <v>2</v>
      </c>
      <c r="T283" s="28">
        <f t="shared" si="27"/>
        <v>389.34</v>
      </c>
      <c r="U283" s="29">
        <f t="shared" si="28"/>
        <v>0.90434823004738452</v>
      </c>
      <c r="V283" s="40">
        <f t="shared" si="29"/>
        <v>0</v>
      </c>
      <c r="W283"/>
    </row>
    <row r="284" spans="1:23" x14ac:dyDescent="0.25">
      <c r="A284" s="63" t="s">
        <v>26</v>
      </c>
      <c r="B284" s="65" t="s">
        <v>537</v>
      </c>
      <c r="C284" s="65" t="s">
        <v>538</v>
      </c>
      <c r="D284" s="52">
        <v>505</v>
      </c>
      <c r="E284"/>
      <c r="F284" s="23">
        <f t="shared" si="24"/>
        <v>474.7</v>
      </c>
      <c r="G284" s="24">
        <f t="shared" si="25"/>
        <v>474.7</v>
      </c>
      <c r="H284" s="39"/>
      <c r="I284" s="39"/>
      <c r="J284" s="39"/>
      <c r="K284" s="39"/>
      <c r="L284" s="39"/>
      <c r="O284" s="26">
        <f>IFERROR(VLOOKUP(C:C,'Results Data'!A:F,6,FALSE), "Not Found")</f>
        <v>507</v>
      </c>
      <c r="P284" s="27">
        <f>IFERROR(VLOOKUP(C:C,'Results Data'!A:M,13,FALSE), "Not Found")</f>
        <v>87</v>
      </c>
      <c r="Q284" s="27" t="b">
        <f>AND('RIDE DATA'!$A$5&lt;'Registration Data'!$P284,'RIDE DATA'!$B$5&gt;'Registration Data'!$P284)</f>
        <v>1</v>
      </c>
      <c r="R284" s="27">
        <f t="shared" si="26"/>
        <v>15.209999999999999</v>
      </c>
      <c r="S284" s="25">
        <f>COUNTIF('Historical Registration Data'!D:D,'Registration Data'!C268)</f>
        <v>2</v>
      </c>
      <c r="T284" s="28">
        <f t="shared" si="27"/>
        <v>522.21</v>
      </c>
      <c r="U284" s="29">
        <f t="shared" si="28"/>
        <v>1.1000842637455235</v>
      </c>
      <c r="V284" s="40">
        <f t="shared" si="29"/>
        <v>1000.8426374552348</v>
      </c>
      <c r="W284"/>
    </row>
    <row r="285" spans="1:23" x14ac:dyDescent="0.25">
      <c r="A285" s="60" t="s">
        <v>29</v>
      </c>
      <c r="B285" s="65" t="s">
        <v>377</v>
      </c>
      <c r="C285" s="65" t="s">
        <v>378</v>
      </c>
      <c r="D285" s="52">
        <v>380</v>
      </c>
      <c r="E285"/>
      <c r="F285" s="23">
        <f t="shared" si="24"/>
        <v>357.2</v>
      </c>
      <c r="G285" s="24">
        <f t="shared" si="25"/>
        <v>357.2</v>
      </c>
      <c r="H285" s="39" t="s">
        <v>602</v>
      </c>
      <c r="I285" s="39" t="s">
        <v>605</v>
      </c>
      <c r="J285" s="39"/>
      <c r="K285" s="39"/>
      <c r="L285" s="39" t="s">
        <v>634</v>
      </c>
      <c r="O285" s="26">
        <f>IFERROR(VLOOKUP(C:C,'Results Data'!A:F,6,FALSE), "Not Found")</f>
        <v>330</v>
      </c>
      <c r="P285" s="27">
        <f>IFERROR(VLOOKUP(C:C,'Results Data'!A:M,13,FALSE), "Not Found")</f>
        <v>87</v>
      </c>
      <c r="Q285" s="27" t="b">
        <f>AND('RIDE DATA'!$A$5&lt;'Registration Data'!$P285,'RIDE DATA'!$B$5&gt;'Registration Data'!$P285)</f>
        <v>1</v>
      </c>
      <c r="R285" s="27">
        <f t="shared" si="26"/>
        <v>9.9</v>
      </c>
      <c r="S285" s="25">
        <f>COUNTIF('Historical Registration Data'!D:D,'Registration Data'!C176)</f>
        <v>1</v>
      </c>
      <c r="T285" s="28">
        <f t="shared" si="27"/>
        <v>339.9</v>
      </c>
      <c r="U285" s="29">
        <f t="shared" si="28"/>
        <v>0.95156774916013431</v>
      </c>
      <c r="V285" s="40">
        <f t="shared" si="29"/>
        <v>0</v>
      </c>
      <c r="W285"/>
    </row>
    <row r="286" spans="1:23" x14ac:dyDescent="0.25">
      <c r="A286" s="57" t="s">
        <v>25</v>
      </c>
      <c r="B286" s="65" t="s">
        <v>549</v>
      </c>
      <c r="C286" s="65" t="s">
        <v>550</v>
      </c>
      <c r="D286" s="52">
        <v>365</v>
      </c>
      <c r="E286"/>
      <c r="F286" s="23">
        <f t="shared" si="24"/>
        <v>343.09999999999997</v>
      </c>
      <c r="G286" s="24">
        <f t="shared" si="25"/>
        <v>343.09999999999997</v>
      </c>
      <c r="H286" s="39"/>
      <c r="I286" s="39"/>
      <c r="J286" s="39"/>
      <c r="K286" s="39"/>
      <c r="L286" s="39"/>
      <c r="O286" s="26">
        <f>IFERROR(VLOOKUP(C:C,'Results Data'!A:F,6,FALSE), "Not Found")</f>
        <v>351</v>
      </c>
      <c r="P286" s="27">
        <f>IFERROR(VLOOKUP(C:C,'Results Data'!A:M,13,FALSE), "Not Found")</f>
        <v>86</v>
      </c>
      <c r="Q286" s="27" t="b">
        <f>AND('RIDE DATA'!$A$5&lt;'Registration Data'!$P286,'RIDE DATA'!$B$5&gt;'Registration Data'!$P286)</f>
        <v>1</v>
      </c>
      <c r="R286" s="27">
        <f t="shared" si="26"/>
        <v>10.53</v>
      </c>
      <c r="S286" s="25">
        <f>COUNTIF('Historical Registration Data'!D:D,'Registration Data'!C277)</f>
        <v>2</v>
      </c>
      <c r="T286" s="28">
        <f t="shared" si="27"/>
        <v>361.53</v>
      </c>
      <c r="U286" s="29">
        <f t="shared" si="28"/>
        <v>1.0537161177499272</v>
      </c>
      <c r="V286" s="40">
        <f t="shared" si="29"/>
        <v>537.16117749927241</v>
      </c>
      <c r="W286"/>
    </row>
    <row r="287" spans="1:23" x14ac:dyDescent="0.25">
      <c r="A287" s="61" t="s">
        <v>29</v>
      </c>
      <c r="B287" s="54" t="s">
        <v>82</v>
      </c>
      <c r="C287" s="54" t="s">
        <v>83</v>
      </c>
      <c r="D287" s="53">
        <v>580</v>
      </c>
      <c r="E287" s="11"/>
      <c r="F287" s="23">
        <f t="shared" si="24"/>
        <v>545.19999999999993</v>
      </c>
      <c r="G287" s="24">
        <f t="shared" si="25"/>
        <v>545.19999999999993</v>
      </c>
      <c r="H287" s="39"/>
      <c r="I287" s="39"/>
      <c r="J287" s="39"/>
      <c r="K287" s="39"/>
      <c r="L287" s="39"/>
      <c r="O287" s="26">
        <f>IFERROR(VLOOKUP(C:C,'Results Data'!A:F,6,FALSE), "Not Found")</f>
        <v>510</v>
      </c>
      <c r="P287" s="27">
        <f>IFERROR(VLOOKUP(C:C,'Results Data'!A:M,13,FALSE), "Not Found")</f>
        <v>87</v>
      </c>
      <c r="Q287" s="27" t="b">
        <f>AND('RIDE DATA'!$A$5&lt;'Registration Data'!$P287,'RIDE DATA'!$B$5&gt;'Registration Data'!$P287)</f>
        <v>1</v>
      </c>
      <c r="R287" s="27">
        <f t="shared" si="26"/>
        <v>15.299999999999999</v>
      </c>
      <c r="S287" s="25">
        <f>COUNTIF('Historical Registration Data'!D:D,'Registration Data'!C27)</f>
        <v>2</v>
      </c>
      <c r="T287" s="28">
        <f t="shared" si="27"/>
        <v>525.29999999999995</v>
      </c>
      <c r="U287" s="29">
        <f t="shared" si="28"/>
        <v>0.96349963316214238</v>
      </c>
      <c r="V287" s="40">
        <f t="shared" si="29"/>
        <v>0</v>
      </c>
      <c r="W287"/>
    </row>
    <row r="288" spans="1:23" x14ac:dyDescent="0.25">
      <c r="A288" s="60" t="s">
        <v>29</v>
      </c>
      <c r="B288" s="65" t="s">
        <v>639</v>
      </c>
      <c r="C288" s="65" t="s">
        <v>640</v>
      </c>
      <c r="D288" s="52">
        <v>636</v>
      </c>
      <c r="E288"/>
      <c r="F288" s="23">
        <f t="shared" si="24"/>
        <v>597.83999999999992</v>
      </c>
      <c r="G288" s="24">
        <f t="shared" si="25"/>
        <v>597.83999999999992</v>
      </c>
      <c r="H288" s="39"/>
      <c r="I288" s="39"/>
      <c r="J288" s="39"/>
      <c r="K288" s="39"/>
      <c r="L288" s="39"/>
      <c r="O288" s="26">
        <f>IFERROR(VLOOKUP(C:C,'Results Data'!A:F,6,FALSE), "Not Found")</f>
        <v>616</v>
      </c>
      <c r="P288" s="27">
        <f>IFERROR(VLOOKUP(C:C,'Results Data'!A:M,13,FALSE), "Not Found")</f>
        <v>85</v>
      </c>
      <c r="Q288" s="27" t="b">
        <f>AND('RIDE DATA'!$A$5&lt;'Registration Data'!$P288,'RIDE DATA'!$B$5&gt;'Registration Data'!$P288)</f>
        <v>1</v>
      </c>
      <c r="R288" s="27">
        <f t="shared" si="26"/>
        <v>18.48</v>
      </c>
      <c r="S288" s="41"/>
      <c r="T288" s="28">
        <f t="shared" si="27"/>
        <v>634.48</v>
      </c>
      <c r="U288" s="29">
        <f t="shared" si="28"/>
        <v>1.0612873009500872</v>
      </c>
      <c r="V288" s="40">
        <f t="shared" si="29"/>
        <v>612.8730095008716</v>
      </c>
      <c r="W288"/>
    </row>
    <row r="289" spans="1:23" x14ac:dyDescent="0.25">
      <c r="A289" s="52"/>
      <c r="B289" s="52"/>
      <c r="C289" s="52"/>
      <c r="D289" s="52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x14ac:dyDescent="0.25">
      <c r="A290" s="52"/>
      <c r="B290" s="52"/>
      <c r="C290" s="52"/>
      <c r="D290" s="52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x14ac:dyDescent="0.25">
      <c r="A291" s="52"/>
      <c r="B291" s="52"/>
      <c r="C291" s="52"/>
      <c r="D291" s="52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x14ac:dyDescent="0.25">
      <c r="A292" s="52"/>
      <c r="B292" s="52"/>
      <c r="C292" s="52"/>
      <c r="D292" s="5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x14ac:dyDescent="0.25">
      <c r="A293" s="52"/>
      <c r="B293" s="52"/>
      <c r="C293" s="52"/>
      <c r="D293" s="52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x14ac:dyDescent="0.25">
      <c r="A294" s="52"/>
      <c r="B294" s="52"/>
      <c r="C294" s="52"/>
      <c r="D294" s="52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x14ac:dyDescent="0.25">
      <c r="A295" s="52"/>
      <c r="B295" s="52"/>
      <c r="C295" s="52"/>
      <c r="D295" s="52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x14ac:dyDescent="0.25">
      <c r="A296" s="52"/>
      <c r="B296" s="52"/>
      <c r="C296" s="52"/>
      <c r="D296" s="52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x14ac:dyDescent="0.25">
      <c r="A297" s="52"/>
      <c r="B297" s="52"/>
      <c r="C297" s="52"/>
      <c r="D297" s="52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x14ac:dyDescent="0.25">
      <c r="A298" s="52"/>
      <c r="B298" s="52"/>
      <c r="C298" s="52"/>
      <c r="D298" s="52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 s="52"/>
      <c r="B299" s="52"/>
      <c r="C299" s="52"/>
      <c r="D299" s="52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 s="52"/>
      <c r="B300" s="52"/>
      <c r="C300" s="52"/>
      <c r="D300" s="52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 s="52"/>
      <c r="B301" s="52"/>
      <c r="C301" s="52"/>
      <c r="D301" s="52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 s="52"/>
      <c r="B302" s="52"/>
      <c r="C302" s="52"/>
      <c r="D302" s="5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 s="52"/>
      <c r="B303" s="52"/>
      <c r="C303" s="52"/>
      <c r="D303" s="52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 s="52"/>
      <c r="B304" s="52"/>
      <c r="C304" s="52"/>
      <c r="D304" s="52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 s="52"/>
      <c r="B305" s="52"/>
      <c r="C305" s="52"/>
      <c r="D305" s="52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 s="52"/>
      <c r="B306" s="52"/>
      <c r="C306" s="52"/>
      <c r="D306" s="52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 s="52"/>
      <c r="B307" s="52"/>
      <c r="C307" s="52"/>
      <c r="D307" s="52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 s="52"/>
      <c r="B308" s="52"/>
      <c r="C308" s="52"/>
      <c r="D308" s="52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 s="52"/>
      <c r="B309" s="52"/>
      <c r="C309" s="52"/>
      <c r="D309" s="52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 s="52"/>
      <c r="B310" s="52"/>
      <c r="C310" s="52"/>
      <c r="D310" s="52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 s="52"/>
      <c r="B311" s="52"/>
      <c r="C311" s="52"/>
      <c r="D311" s="52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 s="52"/>
      <c r="B312" s="52"/>
      <c r="C312" s="52"/>
      <c r="D312" s="5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 s="52"/>
      <c r="B313" s="52"/>
      <c r="C313" s="52"/>
      <c r="D313" s="52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 s="52"/>
      <c r="B314" s="52"/>
      <c r="C314" s="52"/>
      <c r="D314" s="52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 s="52"/>
      <c r="B315" s="52"/>
      <c r="C315" s="52"/>
      <c r="D315" s="52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 s="52"/>
      <c r="B316" s="52"/>
      <c r="C316" s="52"/>
      <c r="D316" s="52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 s="52"/>
      <c r="B317" s="52"/>
      <c r="C317" s="52"/>
      <c r="D317" s="52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 s="52"/>
      <c r="B318" s="52"/>
      <c r="C318" s="52"/>
      <c r="D318" s="52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 s="52"/>
      <c r="B319" s="52"/>
      <c r="C319" s="52"/>
      <c r="D319" s="52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 s="52"/>
      <c r="B320" s="52"/>
      <c r="C320" s="52"/>
      <c r="D320" s="52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 s="52"/>
      <c r="B321" s="52"/>
      <c r="C321" s="52"/>
      <c r="D321" s="52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 s="52"/>
      <c r="B322" s="52"/>
      <c r="C322" s="52"/>
      <c r="D322" s="5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 s="52"/>
      <c r="B323" s="52"/>
      <c r="C323" s="52"/>
      <c r="D323" s="52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 s="52"/>
      <c r="B324" s="52"/>
      <c r="C324" s="52"/>
      <c r="D324" s="52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 s="52"/>
      <c r="B325" s="52"/>
      <c r="C325" s="52"/>
      <c r="D325" s="52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 s="52"/>
      <c r="B326" s="52"/>
      <c r="C326" s="52"/>
      <c r="D326" s="52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 s="52"/>
      <c r="B327" s="52"/>
      <c r="C327" s="52"/>
      <c r="D327" s="52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 s="52"/>
      <c r="B328" s="52"/>
      <c r="C328" s="52"/>
      <c r="D328" s="52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 s="52"/>
      <c r="B329" s="52"/>
      <c r="C329" s="52"/>
      <c r="D329" s="52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 s="52"/>
      <c r="B330" s="52"/>
      <c r="C330" s="52"/>
      <c r="D330" s="52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 s="52"/>
      <c r="B331" s="52"/>
      <c r="C331" s="52"/>
      <c r="D331" s="52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 s="52"/>
      <c r="B332" s="52"/>
      <c r="C332" s="52"/>
      <c r="D332" s="5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 s="52"/>
      <c r="B333" s="52"/>
      <c r="C333" s="52"/>
      <c r="D333" s="52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 s="52"/>
      <c r="B334" s="52"/>
      <c r="C334" s="52"/>
      <c r="D334" s="52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 s="52"/>
      <c r="B335" s="52"/>
      <c r="C335" s="52"/>
      <c r="D335" s="52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 s="52"/>
      <c r="B336" s="52"/>
      <c r="C336" s="52"/>
      <c r="D336" s="52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 s="52"/>
      <c r="B337" s="52"/>
      <c r="C337" s="52"/>
      <c r="D337" s="52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 s="52"/>
      <c r="B338" s="52"/>
      <c r="C338" s="52"/>
      <c r="D338" s="52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 s="52"/>
      <c r="B339" s="52"/>
      <c r="C339" s="52"/>
      <c r="D339" s="52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 s="52"/>
      <c r="B340" s="52"/>
      <c r="C340" s="52"/>
      <c r="D340" s="52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 s="52"/>
      <c r="B341" s="52"/>
      <c r="C341" s="52"/>
      <c r="D341" s="52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 s="52"/>
      <c r="B342" s="52"/>
      <c r="C342" s="52"/>
      <c r="D342" s="5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 s="52"/>
      <c r="B343" s="52"/>
      <c r="C343" s="52"/>
      <c r="D343" s="52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 s="52"/>
      <c r="B344" s="52"/>
      <c r="C344" s="52"/>
      <c r="D344" s="52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 s="52"/>
      <c r="B345" s="52"/>
      <c r="C345" s="52"/>
      <c r="D345" s="52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 s="52"/>
      <c r="B346" s="52"/>
      <c r="C346" s="52"/>
      <c r="D346" s="52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 s="52"/>
      <c r="B347" s="52"/>
      <c r="C347" s="52"/>
      <c r="D347" s="52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 s="52"/>
      <c r="B348" s="52"/>
      <c r="C348" s="52"/>
      <c r="D348" s="52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 s="52"/>
      <c r="B349" s="52"/>
      <c r="C349" s="52"/>
      <c r="D349" s="52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 s="52"/>
      <c r="B350" s="52"/>
      <c r="C350" s="52"/>
      <c r="D350" s="52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 s="52"/>
      <c r="B351" s="52"/>
      <c r="C351" s="52"/>
      <c r="D351" s="52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 s="52"/>
      <c r="B352" s="52"/>
      <c r="C352" s="52"/>
      <c r="D352" s="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 s="52"/>
      <c r="B353" s="52"/>
      <c r="C353" s="52"/>
      <c r="D353" s="52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 s="52"/>
      <c r="B354" s="52"/>
      <c r="C354" s="52"/>
      <c r="D354" s="52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 s="52"/>
      <c r="B355" s="52"/>
      <c r="C355" s="52"/>
      <c r="D355" s="52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 s="52"/>
      <c r="B356" s="52"/>
      <c r="C356" s="52"/>
      <c r="D356" s="52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 s="52"/>
      <c r="B357" s="52"/>
      <c r="C357" s="52"/>
      <c r="D357" s="52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 s="52"/>
      <c r="B358" s="52"/>
      <c r="C358" s="52"/>
      <c r="D358" s="52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 s="52"/>
      <c r="B359" s="52"/>
      <c r="C359" s="52"/>
      <c r="D359" s="52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 s="52"/>
      <c r="B360" s="52"/>
      <c r="C360" s="52"/>
      <c r="D360" s="52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 s="52"/>
      <c r="B361" s="52"/>
      <c r="C361" s="52"/>
      <c r="D361" s="52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 s="52"/>
      <c r="B362" s="52"/>
      <c r="C362" s="52"/>
      <c r="D362" s="5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 s="52"/>
      <c r="B363" s="52"/>
      <c r="C363" s="52"/>
      <c r="D363" s="52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 s="52"/>
      <c r="B364" s="52"/>
      <c r="C364" s="52"/>
      <c r="D364" s="52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 s="52"/>
      <c r="B365" s="52"/>
      <c r="C365" s="52"/>
      <c r="D365" s="52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 s="52"/>
      <c r="B366" s="52"/>
      <c r="C366" s="52"/>
      <c r="D366" s="52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 s="52"/>
      <c r="B367" s="52"/>
      <c r="C367" s="52"/>
      <c r="D367" s="52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 s="52"/>
      <c r="B368" s="52"/>
      <c r="C368" s="52"/>
      <c r="D368" s="52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 s="52"/>
      <c r="B369" s="52"/>
      <c r="C369" s="52"/>
      <c r="D369" s="52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 s="52"/>
      <c r="B370" s="52"/>
      <c r="C370" s="52"/>
      <c r="D370" s="52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 s="52"/>
      <c r="B371" s="52"/>
      <c r="C371" s="52"/>
      <c r="D371" s="52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 s="52"/>
      <c r="B372" s="52"/>
      <c r="C372" s="52"/>
      <c r="D372" s="5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 s="52"/>
      <c r="B373" s="52"/>
      <c r="C373" s="52"/>
      <c r="D373" s="52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 s="52"/>
      <c r="B374" s="52"/>
      <c r="C374" s="52"/>
      <c r="D374" s="52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 s="52"/>
      <c r="B375" s="52"/>
      <c r="C375" s="52"/>
      <c r="D375" s="52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 s="52"/>
      <c r="B376" s="52"/>
      <c r="C376" s="52"/>
      <c r="D376" s="52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 s="52"/>
      <c r="B377" s="52"/>
      <c r="C377" s="52"/>
      <c r="D377" s="52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 s="52"/>
      <c r="B378" s="52"/>
      <c r="C378" s="52"/>
      <c r="D378" s="52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 s="52"/>
      <c r="B379" s="52"/>
      <c r="C379" s="52"/>
      <c r="D379" s="52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 s="52"/>
      <c r="B380" s="52"/>
      <c r="C380" s="52"/>
      <c r="D380" s="52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 s="52"/>
      <c r="B381" s="52"/>
      <c r="C381" s="52"/>
      <c r="D381" s="52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 s="52"/>
      <c r="B382" s="52"/>
      <c r="C382" s="52"/>
      <c r="D382" s="5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 s="52"/>
      <c r="B383" s="52"/>
      <c r="C383" s="52"/>
      <c r="D383" s="52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 s="52"/>
      <c r="B384" s="52"/>
      <c r="C384" s="52"/>
      <c r="D384" s="52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 s="52"/>
      <c r="B385" s="52"/>
      <c r="C385" s="52"/>
      <c r="D385" s="52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 s="52"/>
      <c r="B386" s="52"/>
      <c r="C386" s="52"/>
      <c r="D386" s="52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 s="52"/>
      <c r="B387" s="52"/>
      <c r="C387" s="52"/>
      <c r="D387" s="52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 s="52"/>
      <c r="B388" s="52"/>
      <c r="C388" s="52"/>
      <c r="D388" s="52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 s="52"/>
      <c r="B389" s="52"/>
      <c r="C389" s="52"/>
      <c r="D389" s="52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 s="52"/>
      <c r="B390" s="52"/>
      <c r="C390" s="52"/>
      <c r="D390" s="52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 s="52"/>
      <c r="B391" s="52"/>
      <c r="C391" s="52"/>
      <c r="D391" s="52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 s="52"/>
      <c r="B392" s="52"/>
      <c r="C392" s="52"/>
      <c r="D392" s="5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 s="52"/>
      <c r="B393" s="52"/>
      <c r="C393" s="52"/>
      <c r="D393" s="52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 s="52"/>
      <c r="B394" s="52"/>
      <c r="C394" s="52"/>
      <c r="D394" s="52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 s="52"/>
      <c r="B395" s="52"/>
      <c r="C395" s="52"/>
      <c r="D395" s="52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 s="52"/>
      <c r="B396" s="52"/>
      <c r="C396" s="52"/>
      <c r="D396" s="52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 s="52"/>
      <c r="B397" s="52"/>
      <c r="C397" s="52"/>
      <c r="D397" s="52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 s="52"/>
      <c r="B398" s="52"/>
      <c r="C398" s="52"/>
      <c r="D398" s="52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 s="52"/>
      <c r="B399" s="52"/>
      <c r="C399" s="52"/>
      <c r="D399" s="52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 s="52"/>
      <c r="B400" s="52"/>
      <c r="C400" s="52"/>
      <c r="D400" s="52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 s="52"/>
      <c r="B401" s="52"/>
      <c r="C401" s="52"/>
      <c r="D401" s="52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 s="52"/>
      <c r="B402" s="52"/>
      <c r="C402" s="52"/>
      <c r="D402" s="5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 s="52"/>
      <c r="B403" s="52"/>
      <c r="C403" s="52"/>
      <c r="D403" s="52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 s="52"/>
      <c r="B404" s="52"/>
      <c r="C404" s="52"/>
      <c r="D404" s="52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 s="52"/>
      <c r="B405" s="52"/>
      <c r="C405" s="52"/>
      <c r="D405" s="52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 s="52"/>
      <c r="B406" s="52"/>
      <c r="C406" s="52"/>
      <c r="D406" s="52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 s="52"/>
      <c r="B407" s="52"/>
      <c r="C407" s="52"/>
      <c r="D407" s="52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 s="52"/>
      <c r="B408" s="52"/>
      <c r="C408" s="52"/>
      <c r="D408" s="52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 s="52"/>
      <c r="B409" s="52"/>
      <c r="C409" s="52"/>
      <c r="D409" s="52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 s="52"/>
      <c r="B410" s="52"/>
      <c r="C410" s="52"/>
      <c r="D410" s="52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 s="52"/>
      <c r="B411" s="52"/>
      <c r="C411" s="52"/>
      <c r="D411" s="52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 s="52"/>
      <c r="B412" s="52"/>
      <c r="C412" s="52"/>
      <c r="D412" s="5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 s="52"/>
      <c r="B413" s="52"/>
      <c r="C413" s="52"/>
      <c r="D413" s="52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 s="52"/>
      <c r="B414" s="52"/>
      <c r="C414" s="52"/>
      <c r="D414" s="52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 s="52"/>
      <c r="B415" s="52"/>
      <c r="C415" s="52"/>
      <c r="D415" s="52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 s="52"/>
      <c r="B416" s="52"/>
      <c r="C416" s="52"/>
      <c r="D416" s="52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 s="52"/>
      <c r="B417" s="52"/>
      <c r="C417" s="52"/>
      <c r="D417" s="52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 s="52"/>
      <c r="B418" s="52"/>
      <c r="C418" s="52"/>
      <c r="D418" s="52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 s="52"/>
      <c r="B419" s="52"/>
      <c r="C419" s="52"/>
      <c r="D419" s="52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 s="52"/>
      <c r="B420" s="52"/>
      <c r="C420" s="52"/>
      <c r="D420" s="52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 s="52"/>
      <c r="B421" s="52"/>
      <c r="C421" s="52"/>
      <c r="D421" s="52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 s="52"/>
      <c r="B422" s="52"/>
      <c r="C422" s="52"/>
      <c r="D422" s="5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 s="52"/>
      <c r="B423" s="52"/>
      <c r="C423" s="52"/>
      <c r="D423" s="52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 s="52"/>
      <c r="B424" s="52"/>
      <c r="C424" s="52"/>
      <c r="D424" s="52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 s="52"/>
      <c r="B425" s="52"/>
      <c r="C425" s="52"/>
      <c r="D425" s="52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 s="52"/>
      <c r="B426" s="52"/>
      <c r="C426" s="52"/>
      <c r="D426" s="52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 s="52"/>
      <c r="B427" s="52"/>
      <c r="C427" s="52"/>
      <c r="D427" s="52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 s="52"/>
      <c r="B428" s="52"/>
      <c r="C428" s="52"/>
      <c r="D428" s="52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 s="52"/>
      <c r="B429" s="52"/>
      <c r="C429" s="52"/>
      <c r="D429" s="52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 s="52"/>
      <c r="B430" s="52"/>
      <c r="C430" s="52"/>
      <c r="D430" s="52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 s="52"/>
      <c r="B431" s="52"/>
      <c r="C431" s="52"/>
      <c r="D431" s="52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 s="52"/>
      <c r="B432" s="52"/>
      <c r="C432" s="52"/>
      <c r="D432" s="5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 s="52"/>
      <c r="B433" s="52"/>
      <c r="C433" s="52"/>
      <c r="D433" s="52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 s="52"/>
      <c r="B434" s="52"/>
      <c r="C434" s="52"/>
      <c r="D434" s="52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 s="52"/>
      <c r="B435" s="52"/>
      <c r="C435" s="52"/>
      <c r="D435" s="52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 s="52"/>
      <c r="B436" s="52"/>
      <c r="C436" s="52"/>
      <c r="D436" s="52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 s="52"/>
      <c r="B437" s="52"/>
      <c r="C437" s="52"/>
      <c r="D437" s="52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 s="52"/>
      <c r="B438" s="52"/>
      <c r="C438" s="52"/>
      <c r="D438" s="52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 s="52"/>
      <c r="B439" s="52"/>
      <c r="C439" s="52"/>
      <c r="D439" s="52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 s="52"/>
      <c r="B440" s="52"/>
      <c r="C440" s="52"/>
      <c r="D440" s="52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 s="52"/>
      <c r="B441" s="52"/>
      <c r="C441" s="52"/>
      <c r="D441" s="52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 s="52"/>
      <c r="B442" s="52"/>
      <c r="C442" s="52"/>
      <c r="D442" s="5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 s="52"/>
      <c r="B443" s="52"/>
      <c r="C443" s="52"/>
      <c r="D443" s="52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 s="52"/>
      <c r="B444" s="52"/>
      <c r="C444" s="52"/>
      <c r="D444" s="52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 s="52"/>
      <c r="B445" s="52"/>
      <c r="C445" s="52"/>
      <c r="D445" s="52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 s="52"/>
      <c r="B446" s="52"/>
      <c r="C446" s="52"/>
      <c r="D446" s="52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 s="52"/>
      <c r="B447" s="52"/>
      <c r="C447" s="52"/>
      <c r="D447" s="52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 s="52"/>
      <c r="B448" s="52"/>
      <c r="C448" s="52"/>
      <c r="D448" s="52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 s="52"/>
      <c r="B449" s="52"/>
      <c r="C449" s="52"/>
      <c r="D449" s="52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 s="52"/>
      <c r="B450" s="52"/>
      <c r="C450" s="52"/>
      <c r="D450" s="52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 s="52"/>
      <c r="B451" s="52"/>
      <c r="C451" s="52"/>
      <c r="D451" s="52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 s="52"/>
      <c r="B452" s="52"/>
      <c r="C452" s="52"/>
      <c r="D452" s="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 s="52"/>
      <c r="B453" s="52"/>
      <c r="C453" s="52"/>
      <c r="D453" s="52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 s="52"/>
      <c r="B454" s="52"/>
      <c r="C454" s="52"/>
      <c r="D454" s="52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 s="52"/>
      <c r="B455" s="52"/>
      <c r="C455" s="52"/>
      <c r="D455" s="52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 s="52"/>
      <c r="B456" s="52"/>
      <c r="C456" s="52"/>
      <c r="D456" s="52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 s="52"/>
      <c r="B457" s="52"/>
      <c r="C457" s="52"/>
      <c r="D457" s="52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 s="52"/>
      <c r="B458" s="52"/>
      <c r="C458" s="52"/>
      <c r="D458" s="52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 s="52"/>
      <c r="B459" s="52"/>
      <c r="C459" s="52"/>
      <c r="D459" s="52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 s="52"/>
      <c r="B460" s="52"/>
      <c r="C460" s="52"/>
      <c r="D460" s="52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 s="52"/>
      <c r="B461" s="52"/>
      <c r="C461" s="52"/>
      <c r="D461" s="52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 s="52"/>
      <c r="B462" s="52"/>
      <c r="C462" s="52"/>
      <c r="D462" s="5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 s="52"/>
      <c r="B463" s="52"/>
      <c r="C463" s="52"/>
      <c r="D463" s="52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 s="52"/>
      <c r="B464" s="52"/>
      <c r="C464" s="52"/>
      <c r="D464" s="52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 s="52"/>
      <c r="B465" s="52"/>
      <c r="C465" s="52"/>
      <c r="D465" s="52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 s="52"/>
      <c r="B466" s="52"/>
      <c r="C466" s="52"/>
      <c r="D466" s="52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 s="52"/>
      <c r="B467" s="52"/>
      <c r="C467" s="52"/>
      <c r="D467" s="52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 s="52"/>
      <c r="B468" s="52"/>
      <c r="C468" s="52"/>
      <c r="D468" s="52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 s="52"/>
      <c r="B469" s="52"/>
      <c r="C469" s="52"/>
      <c r="D469" s="52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 s="52"/>
      <c r="B470" s="52"/>
      <c r="C470" s="52"/>
      <c r="D470" s="52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 s="52"/>
      <c r="B471" s="52"/>
      <c r="C471" s="52"/>
      <c r="D471" s="52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 s="52"/>
      <c r="B472" s="52"/>
      <c r="C472" s="52"/>
      <c r="D472" s="5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 s="52"/>
      <c r="B473" s="52"/>
      <c r="C473" s="52"/>
      <c r="D473" s="52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 s="52"/>
      <c r="B474" s="52"/>
      <c r="C474" s="52"/>
      <c r="D474" s="52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 s="52"/>
      <c r="B475" s="52"/>
      <c r="C475" s="52"/>
      <c r="D475" s="52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 s="52"/>
      <c r="B476" s="52"/>
      <c r="C476" s="52"/>
      <c r="D476" s="52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 s="52"/>
      <c r="B477" s="52"/>
      <c r="C477" s="52"/>
      <c r="D477" s="52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 s="52"/>
      <c r="B478" s="52"/>
      <c r="C478" s="52"/>
      <c r="D478" s="52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 s="52"/>
      <c r="B479" s="52"/>
      <c r="C479" s="52"/>
      <c r="D479" s="52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 s="52"/>
      <c r="B480" s="52"/>
      <c r="C480" s="52"/>
      <c r="D480" s="52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 s="52"/>
      <c r="B481" s="52"/>
      <c r="C481" s="52"/>
      <c r="D481" s="52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 s="52"/>
      <c r="B482" s="52"/>
      <c r="C482" s="52"/>
      <c r="D482" s="5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 s="52"/>
      <c r="B483" s="52"/>
      <c r="C483" s="52"/>
      <c r="D483" s="52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 s="52"/>
      <c r="B484" s="52"/>
      <c r="C484" s="52"/>
      <c r="D484" s="52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 s="52"/>
      <c r="B485" s="52"/>
      <c r="C485" s="52"/>
      <c r="D485" s="52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 s="52"/>
      <c r="B486" s="52"/>
      <c r="C486" s="52"/>
      <c r="D486" s="52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 s="52"/>
      <c r="B487" s="52"/>
      <c r="C487" s="52"/>
      <c r="D487" s="52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 s="52"/>
      <c r="B488" s="52"/>
      <c r="C488" s="52"/>
      <c r="D488" s="52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 s="52"/>
      <c r="B489" s="52"/>
      <c r="C489" s="52"/>
      <c r="D489" s="52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 s="52"/>
      <c r="B490" s="52"/>
      <c r="C490" s="52"/>
      <c r="D490" s="52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 s="52"/>
      <c r="B491" s="52"/>
      <c r="C491" s="52"/>
      <c r="D491" s="52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 s="52"/>
      <c r="B492" s="52"/>
      <c r="C492" s="52"/>
      <c r="D492" s="5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 s="52"/>
      <c r="B493" s="52"/>
      <c r="C493" s="52"/>
      <c r="D493" s="52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 s="52"/>
      <c r="B494" s="52"/>
      <c r="C494" s="52"/>
      <c r="D494" s="52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 s="52"/>
      <c r="B495" s="52"/>
      <c r="C495" s="52"/>
      <c r="D495" s="52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 s="52"/>
      <c r="B496" s="52"/>
      <c r="C496" s="52"/>
      <c r="D496" s="52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 s="52"/>
      <c r="B497" s="52"/>
      <c r="C497" s="52"/>
      <c r="D497" s="52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 s="52"/>
      <c r="B498" s="52"/>
      <c r="C498" s="52"/>
      <c r="D498" s="52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 s="52"/>
      <c r="B499" s="52"/>
      <c r="C499" s="52"/>
      <c r="D499" s="52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 s="52"/>
      <c r="B500" s="52"/>
      <c r="C500" s="52"/>
      <c r="D500" s="52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 s="52"/>
      <c r="B501" s="52"/>
      <c r="C501" s="52"/>
      <c r="D501" s="52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 s="52"/>
      <c r="B502" s="52"/>
      <c r="C502" s="52"/>
      <c r="D502" s="5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 s="52"/>
      <c r="B503" s="52"/>
      <c r="C503" s="52"/>
      <c r="D503" s="52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 s="52"/>
      <c r="B504" s="52"/>
      <c r="C504" s="52"/>
      <c r="D504" s="52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 s="52"/>
      <c r="B505" s="52"/>
      <c r="C505" s="52"/>
      <c r="D505" s="52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 s="52"/>
      <c r="B506" s="52"/>
      <c r="C506" s="52"/>
      <c r="D506" s="52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 s="52"/>
      <c r="B507" s="52"/>
      <c r="C507" s="52"/>
      <c r="D507" s="52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 s="52"/>
      <c r="B508" s="52"/>
      <c r="C508" s="52"/>
      <c r="D508" s="52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 s="52"/>
      <c r="B509" s="52"/>
      <c r="C509" s="52"/>
      <c r="D509" s="52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 s="52"/>
      <c r="B510" s="52"/>
      <c r="C510" s="52"/>
      <c r="D510" s="52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 s="52"/>
      <c r="B511" s="52"/>
      <c r="C511" s="52"/>
      <c r="D511" s="52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 s="52"/>
      <c r="B512" s="52"/>
      <c r="C512" s="52"/>
      <c r="D512" s="5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 s="52"/>
      <c r="B513" s="52"/>
      <c r="C513" s="52"/>
      <c r="D513" s="52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 s="52"/>
      <c r="B514" s="52"/>
      <c r="C514" s="52"/>
      <c r="D514" s="52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 s="52"/>
      <c r="B515" s="52"/>
      <c r="C515" s="52"/>
      <c r="D515" s="52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 s="52"/>
      <c r="B516" s="52"/>
      <c r="C516" s="52"/>
      <c r="D516" s="52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 s="52"/>
      <c r="B517" s="52"/>
      <c r="C517" s="52"/>
      <c r="D517" s="52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 s="52"/>
      <c r="B518" s="52"/>
      <c r="C518" s="52"/>
      <c r="D518" s="52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 s="52"/>
      <c r="B519" s="52"/>
      <c r="C519" s="52"/>
      <c r="D519" s="52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 s="52"/>
      <c r="B520" s="52"/>
      <c r="C520" s="52"/>
      <c r="D520" s="52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 s="52"/>
      <c r="B521" s="52"/>
      <c r="C521" s="52"/>
      <c r="D521" s="52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 s="52"/>
      <c r="B522" s="52"/>
      <c r="C522" s="52"/>
      <c r="D522" s="5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 s="52"/>
      <c r="B523" s="52"/>
      <c r="C523" s="52"/>
      <c r="D523" s="52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 s="52"/>
      <c r="B524" s="52"/>
      <c r="C524" s="52"/>
      <c r="D524" s="52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 s="52"/>
      <c r="B525" s="52"/>
      <c r="C525" s="52"/>
      <c r="D525" s="52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 s="52"/>
      <c r="B526" s="52"/>
      <c r="C526" s="52"/>
      <c r="D526" s="52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 s="52"/>
      <c r="B527" s="52"/>
      <c r="C527" s="52"/>
      <c r="D527" s="52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 s="52"/>
      <c r="B528" s="52"/>
      <c r="C528" s="52"/>
      <c r="D528" s="52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 s="52"/>
      <c r="B529" s="52"/>
      <c r="C529" s="52"/>
      <c r="D529" s="52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 s="52"/>
      <c r="B530" s="52"/>
      <c r="C530" s="52"/>
      <c r="D530" s="52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 s="52"/>
      <c r="B531" s="52"/>
      <c r="C531" s="52"/>
      <c r="D531" s="52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 s="52"/>
      <c r="B532" s="52"/>
      <c r="C532" s="52"/>
      <c r="D532" s="5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 s="52"/>
      <c r="B533" s="52"/>
      <c r="C533" s="52"/>
      <c r="D533" s="52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 s="52"/>
      <c r="B534" s="52"/>
      <c r="C534" s="52"/>
      <c r="D534" s="52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 s="52"/>
      <c r="B535" s="52"/>
      <c r="C535" s="52"/>
      <c r="D535" s="52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 s="52"/>
      <c r="B536" s="52"/>
      <c r="C536" s="52"/>
      <c r="D536" s="52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 s="52"/>
      <c r="B537" s="52"/>
      <c r="C537" s="52"/>
      <c r="D537" s="52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 s="52"/>
      <c r="B538" s="52"/>
      <c r="C538" s="52"/>
      <c r="D538" s="52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 s="52"/>
      <c r="B539" s="52"/>
      <c r="C539" s="52"/>
      <c r="D539" s="52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 s="52"/>
      <c r="B540" s="52"/>
      <c r="C540" s="52"/>
      <c r="D540" s="52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 s="52"/>
      <c r="B541" s="52"/>
      <c r="C541" s="52"/>
      <c r="D541" s="52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 s="52"/>
      <c r="B542" s="52"/>
      <c r="C542" s="52"/>
      <c r="D542" s="5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 s="52"/>
      <c r="B543" s="52"/>
      <c r="C543" s="52"/>
      <c r="D543" s="52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 s="52"/>
      <c r="B544" s="52"/>
      <c r="C544" s="52"/>
      <c r="D544" s="52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 s="52"/>
      <c r="B545" s="52"/>
      <c r="C545" s="52"/>
      <c r="D545" s="52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 s="52"/>
      <c r="B546" s="52"/>
      <c r="C546" s="52"/>
      <c r="D546" s="52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 s="52"/>
      <c r="B547" s="52"/>
      <c r="C547" s="52"/>
      <c r="D547" s="52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 s="52"/>
      <c r="B548" s="52"/>
      <c r="C548" s="52"/>
      <c r="D548" s="52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 s="52"/>
      <c r="B549" s="52"/>
      <c r="C549" s="52"/>
      <c r="D549" s="52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 s="52"/>
      <c r="B550" s="52"/>
      <c r="C550" s="52"/>
      <c r="D550" s="52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 s="52"/>
      <c r="B551" s="52"/>
      <c r="C551" s="52"/>
      <c r="D551" s="52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 s="52"/>
      <c r="B552" s="52"/>
      <c r="C552" s="52"/>
      <c r="D552" s="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 s="52"/>
      <c r="B553" s="52"/>
      <c r="C553" s="52"/>
      <c r="D553" s="52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 s="52"/>
      <c r="B554" s="52"/>
      <c r="C554" s="52"/>
      <c r="D554" s="52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 s="52"/>
      <c r="B555" s="52"/>
      <c r="C555" s="52"/>
      <c r="D555" s="52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 s="52"/>
      <c r="B556" s="52"/>
      <c r="C556" s="52"/>
      <c r="D556" s="52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 s="52"/>
      <c r="B557" s="52"/>
      <c r="C557" s="52"/>
      <c r="D557" s="52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 s="52"/>
      <c r="B558" s="52"/>
      <c r="C558" s="52"/>
      <c r="D558" s="52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 s="52"/>
      <c r="B559" s="52"/>
      <c r="C559" s="52"/>
      <c r="D559" s="52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 s="52"/>
      <c r="B560" s="52"/>
      <c r="C560" s="52"/>
      <c r="D560" s="52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 s="52"/>
      <c r="B561" s="52"/>
      <c r="C561" s="52"/>
      <c r="D561" s="52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 s="52"/>
      <c r="B562" s="52"/>
      <c r="C562" s="52"/>
      <c r="D562" s="5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 s="52"/>
      <c r="B563" s="52"/>
      <c r="C563" s="52"/>
      <c r="D563" s="52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 s="52"/>
      <c r="B564" s="52"/>
      <c r="C564" s="52"/>
      <c r="D564" s="52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 s="52"/>
      <c r="B565" s="52"/>
      <c r="C565" s="52"/>
      <c r="D565" s="52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 s="52"/>
      <c r="B566" s="52"/>
      <c r="C566" s="52"/>
      <c r="D566" s="52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 s="52"/>
      <c r="B567" s="52"/>
      <c r="C567" s="52"/>
      <c r="D567" s="52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 s="52"/>
      <c r="B568" s="52"/>
      <c r="C568" s="52"/>
      <c r="D568" s="52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 s="52"/>
      <c r="B569" s="52"/>
      <c r="C569" s="52"/>
      <c r="D569" s="52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 s="52"/>
      <c r="B570" s="52"/>
      <c r="C570" s="52"/>
      <c r="D570" s="52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 s="52"/>
      <c r="B571" s="52"/>
      <c r="C571" s="52"/>
      <c r="D571" s="52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 s="52"/>
      <c r="B572" s="52"/>
      <c r="C572" s="52"/>
      <c r="D572" s="5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 s="52"/>
      <c r="B573" s="52"/>
      <c r="C573" s="52"/>
      <c r="D573" s="52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 s="52"/>
      <c r="B574" s="52"/>
      <c r="C574" s="52"/>
      <c r="D574" s="52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 s="52"/>
      <c r="B575" s="52"/>
      <c r="C575" s="52"/>
      <c r="D575" s="52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 s="52"/>
      <c r="B576" s="52"/>
      <c r="C576" s="52"/>
      <c r="D576" s="52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 s="52"/>
      <c r="B577" s="52"/>
      <c r="C577" s="52"/>
      <c r="D577" s="52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 s="52"/>
      <c r="B578" s="52"/>
      <c r="C578" s="52"/>
      <c r="D578" s="52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 s="52"/>
      <c r="B579" s="52"/>
      <c r="C579" s="52"/>
      <c r="D579" s="52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 s="52"/>
      <c r="B580" s="52"/>
      <c r="C580" s="52"/>
      <c r="D580" s="52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 s="52"/>
      <c r="B581" s="52"/>
      <c r="C581" s="52"/>
      <c r="D581" s="52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 s="52"/>
      <c r="B582" s="52"/>
      <c r="C582" s="52"/>
      <c r="D582" s="5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 s="52"/>
      <c r="B583" s="52"/>
      <c r="C583" s="52"/>
      <c r="D583" s="52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 s="52"/>
      <c r="B584" s="52"/>
      <c r="C584" s="52"/>
      <c r="D584" s="52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 s="52"/>
      <c r="B585" s="52"/>
      <c r="C585" s="52"/>
      <c r="D585" s="52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 s="52"/>
      <c r="B586" s="52"/>
      <c r="C586" s="52"/>
      <c r="D586" s="52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 s="52"/>
      <c r="B587" s="52"/>
      <c r="C587" s="52"/>
      <c r="D587" s="52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 s="52"/>
      <c r="B588" s="52"/>
      <c r="C588" s="52"/>
      <c r="D588" s="52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 s="52"/>
      <c r="B589" s="52"/>
      <c r="C589" s="52"/>
      <c r="D589" s="52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 s="52"/>
      <c r="B590" s="52"/>
      <c r="C590" s="52"/>
      <c r="D590" s="52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 s="52"/>
      <c r="B591" s="52"/>
      <c r="C591" s="52"/>
      <c r="D591" s="52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 s="52"/>
      <c r="B592" s="52"/>
      <c r="C592" s="52"/>
      <c r="D592" s="5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 s="52"/>
      <c r="B593" s="52"/>
      <c r="C593" s="52"/>
      <c r="D593" s="52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 s="52"/>
      <c r="B594" s="52"/>
      <c r="C594" s="52"/>
      <c r="D594" s="52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 s="52"/>
      <c r="B595" s="52"/>
      <c r="C595" s="52"/>
      <c r="D595" s="52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 s="52"/>
      <c r="B596" s="52"/>
      <c r="C596" s="52"/>
      <c r="D596" s="52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 s="52"/>
      <c r="B597" s="52"/>
      <c r="C597" s="52"/>
      <c r="D597" s="52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 s="52"/>
      <c r="B598" s="52"/>
      <c r="C598" s="52"/>
      <c r="D598" s="52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 s="52"/>
      <c r="B599" s="52"/>
      <c r="C599" s="52"/>
      <c r="D599" s="52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 s="52"/>
      <c r="B600" s="52"/>
      <c r="C600" s="52"/>
      <c r="D600" s="52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 s="52"/>
      <c r="B601" s="52"/>
      <c r="C601" s="52"/>
      <c r="D601" s="52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 s="52"/>
      <c r="B602" s="52"/>
      <c r="C602" s="52"/>
      <c r="D602" s="5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 s="52"/>
      <c r="B603" s="52"/>
      <c r="C603" s="52"/>
      <c r="D603" s="52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 s="52"/>
      <c r="B604" s="52"/>
      <c r="C604" s="52"/>
      <c r="D604" s="52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 s="52"/>
      <c r="B605" s="52"/>
      <c r="C605" s="52"/>
      <c r="D605" s="52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 s="52"/>
      <c r="B606" s="52"/>
      <c r="C606" s="52"/>
      <c r="D606" s="52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 s="52"/>
      <c r="B607" s="52"/>
      <c r="C607" s="52"/>
      <c r="D607" s="52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 s="52"/>
      <c r="B608" s="52"/>
      <c r="C608" s="52"/>
      <c r="D608" s="52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 s="52"/>
      <c r="B609" s="52"/>
      <c r="C609" s="52"/>
      <c r="D609" s="52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 s="52"/>
      <c r="B610" s="52"/>
      <c r="C610" s="52"/>
      <c r="D610" s="52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 s="52"/>
      <c r="B611" s="52"/>
      <c r="C611" s="52"/>
      <c r="D611" s="52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 s="52"/>
      <c r="B612" s="52"/>
      <c r="C612" s="52"/>
      <c r="D612" s="5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 s="52"/>
      <c r="B613" s="52"/>
      <c r="C613" s="52"/>
      <c r="D613" s="52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 s="52"/>
      <c r="B614" s="52"/>
      <c r="C614" s="52"/>
      <c r="D614" s="52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 s="52"/>
      <c r="B615" s="52"/>
      <c r="C615" s="52"/>
      <c r="D615" s="52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 s="52"/>
      <c r="B616" s="52"/>
      <c r="C616" s="52"/>
      <c r="D616" s="52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 s="52"/>
      <c r="B617" s="52"/>
      <c r="C617" s="52"/>
      <c r="D617" s="52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 s="52"/>
      <c r="B618" s="52"/>
      <c r="C618" s="52"/>
      <c r="D618" s="52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 s="52"/>
      <c r="B619" s="52"/>
      <c r="C619" s="52"/>
      <c r="D619" s="52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 s="52"/>
      <c r="B620" s="52"/>
      <c r="C620" s="52"/>
      <c r="D620" s="52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 s="52"/>
      <c r="B621" s="52"/>
      <c r="C621" s="52"/>
      <c r="D621" s="52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 s="52"/>
      <c r="B622" s="52"/>
      <c r="C622" s="52"/>
      <c r="D622" s="5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 s="52"/>
      <c r="B623" s="52"/>
      <c r="C623" s="52"/>
      <c r="D623" s="52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 s="52"/>
      <c r="B624" s="52"/>
      <c r="C624" s="52"/>
      <c r="D624" s="52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 s="52"/>
      <c r="B625" s="52"/>
      <c r="C625" s="52"/>
      <c r="D625" s="52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 s="52"/>
      <c r="B626" s="52"/>
      <c r="C626" s="52"/>
      <c r="D626" s="52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 s="52"/>
      <c r="B627" s="52"/>
      <c r="C627" s="52"/>
      <c r="D627" s="52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 s="52"/>
      <c r="B628" s="52"/>
      <c r="C628" s="52"/>
      <c r="D628" s="52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 s="52"/>
      <c r="B629" s="52"/>
      <c r="C629" s="52"/>
      <c r="D629" s="52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 s="52"/>
      <c r="B630" s="52"/>
      <c r="C630" s="52"/>
      <c r="D630" s="52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 s="52"/>
      <c r="B631" s="52"/>
      <c r="C631" s="52"/>
      <c r="D631" s="52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 s="52"/>
      <c r="B632" s="52"/>
      <c r="C632" s="52"/>
      <c r="D632" s="5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 s="52"/>
      <c r="B633" s="52"/>
      <c r="C633" s="52"/>
      <c r="D633" s="52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 s="52"/>
      <c r="B634" s="52"/>
      <c r="C634" s="52"/>
      <c r="D634" s="52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 s="52"/>
      <c r="B635" s="52"/>
      <c r="C635" s="52"/>
      <c r="D635" s="52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 s="52"/>
      <c r="B636" s="52"/>
      <c r="C636" s="52"/>
      <c r="D636" s="52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 s="52"/>
      <c r="B637" s="52"/>
      <c r="C637" s="52"/>
      <c r="D637" s="52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 s="52"/>
      <c r="B638" s="52"/>
      <c r="C638" s="52"/>
      <c r="D638" s="52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 s="52"/>
      <c r="B639" s="52"/>
      <c r="C639" s="52"/>
      <c r="D639" s="52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 s="52"/>
      <c r="B640" s="52"/>
      <c r="C640" s="52"/>
      <c r="D640" s="52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 s="52"/>
      <c r="B641" s="52"/>
      <c r="C641" s="52"/>
      <c r="D641" s="52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 s="52"/>
      <c r="B642" s="52"/>
      <c r="C642" s="52"/>
      <c r="D642" s="5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 s="52"/>
      <c r="B643" s="52"/>
      <c r="C643" s="52"/>
      <c r="D643" s="52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 s="52"/>
      <c r="B644" s="52"/>
      <c r="C644" s="52"/>
      <c r="D644" s="52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 s="52"/>
      <c r="B645" s="52"/>
      <c r="C645" s="52"/>
      <c r="D645" s="52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 s="52"/>
      <c r="B646" s="52"/>
      <c r="C646" s="52"/>
      <c r="D646" s="52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 s="52"/>
      <c r="B647" s="52"/>
      <c r="C647" s="52"/>
      <c r="D647" s="52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 s="52"/>
      <c r="B648" s="52"/>
      <c r="C648" s="52"/>
      <c r="D648" s="52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 s="52"/>
      <c r="B649" s="52"/>
      <c r="C649" s="52"/>
      <c r="D649" s="52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 s="52"/>
      <c r="B650" s="52"/>
      <c r="C650" s="52"/>
      <c r="D650" s="52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 s="52"/>
      <c r="B651" s="52"/>
      <c r="C651" s="52"/>
      <c r="D651" s="52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 s="52"/>
      <c r="B652" s="52"/>
      <c r="C652" s="52"/>
      <c r="D652" s="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 s="52"/>
      <c r="B653" s="52"/>
      <c r="C653" s="52"/>
      <c r="D653" s="52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 s="52"/>
      <c r="B654" s="52"/>
      <c r="C654" s="52"/>
      <c r="D654" s="52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 s="52"/>
      <c r="B655" s="52"/>
      <c r="C655" s="52"/>
      <c r="D655" s="52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 s="52"/>
      <c r="B656" s="52"/>
      <c r="C656" s="52"/>
      <c r="D656" s="52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 s="52"/>
      <c r="B657" s="52"/>
      <c r="C657" s="52"/>
      <c r="D657" s="52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 s="52"/>
      <c r="B658" s="52"/>
      <c r="C658" s="52"/>
      <c r="D658" s="52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 s="52"/>
      <c r="B659" s="52"/>
      <c r="C659" s="52"/>
      <c r="D659" s="52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 s="52"/>
      <c r="B660" s="52"/>
      <c r="C660" s="52"/>
      <c r="D660" s="52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 s="52"/>
      <c r="B661" s="52"/>
      <c r="C661" s="52"/>
      <c r="D661" s="52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 s="52"/>
      <c r="B662" s="52"/>
      <c r="C662" s="52"/>
      <c r="D662" s="5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 s="52"/>
      <c r="B663" s="52"/>
      <c r="C663" s="52"/>
      <c r="D663" s="52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 s="52"/>
      <c r="B664" s="52"/>
      <c r="C664" s="52"/>
      <c r="D664" s="52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 s="52"/>
      <c r="B665" s="52"/>
      <c r="C665" s="52"/>
      <c r="D665" s="52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 s="52"/>
      <c r="B666" s="52"/>
      <c r="C666" s="52"/>
      <c r="D666" s="52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 s="52"/>
      <c r="B667" s="52"/>
      <c r="C667" s="52"/>
      <c r="D667" s="52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 s="52"/>
      <c r="B668" s="52"/>
      <c r="C668" s="52"/>
      <c r="D668" s="52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 s="52"/>
      <c r="B669" s="52"/>
      <c r="C669" s="52"/>
      <c r="D669" s="52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 s="52"/>
      <c r="B670" s="52"/>
      <c r="C670" s="52"/>
      <c r="D670" s="52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 s="52"/>
      <c r="B671" s="52"/>
      <c r="C671" s="52"/>
      <c r="D671" s="52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 s="52"/>
      <c r="B672" s="52"/>
      <c r="C672" s="52"/>
      <c r="D672" s="5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 s="52"/>
      <c r="B673" s="52"/>
      <c r="C673" s="52"/>
      <c r="D673" s="52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 s="52"/>
      <c r="B674" s="52"/>
      <c r="C674" s="52"/>
      <c r="D674" s="52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 s="52"/>
      <c r="B675" s="52"/>
      <c r="C675" s="52"/>
      <c r="D675" s="52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 s="52"/>
      <c r="B676" s="52"/>
      <c r="C676" s="52"/>
      <c r="D676" s="52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 s="52"/>
      <c r="B677" s="52"/>
      <c r="C677" s="52"/>
      <c r="D677" s="52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 s="52"/>
      <c r="B678" s="52"/>
      <c r="C678" s="52"/>
      <c r="D678" s="52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 s="52"/>
      <c r="B679" s="52"/>
      <c r="C679" s="52"/>
      <c r="D679" s="52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 s="52"/>
      <c r="B680" s="52"/>
      <c r="C680" s="52"/>
      <c r="D680" s="52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 s="52"/>
      <c r="B681" s="52"/>
      <c r="C681" s="52"/>
      <c r="D681" s="52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 s="52"/>
      <c r="B682" s="52"/>
      <c r="C682" s="52"/>
      <c r="D682" s="5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 s="52"/>
      <c r="B683" s="52"/>
      <c r="C683" s="52"/>
      <c r="D683" s="52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 s="52"/>
      <c r="B684" s="52"/>
      <c r="C684" s="52"/>
      <c r="D684" s="52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 s="52"/>
      <c r="B685" s="52"/>
      <c r="C685" s="52"/>
      <c r="D685" s="52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 s="52"/>
      <c r="B686" s="52"/>
      <c r="C686" s="52"/>
      <c r="D686" s="52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 s="52"/>
      <c r="B687" s="52"/>
      <c r="C687" s="52"/>
      <c r="D687" s="52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 s="52"/>
      <c r="B688" s="52"/>
      <c r="C688" s="52"/>
      <c r="D688" s="52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 s="52"/>
      <c r="B689" s="52"/>
      <c r="C689" s="52"/>
      <c r="D689" s="52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 s="52"/>
      <c r="B690" s="52"/>
      <c r="C690" s="52"/>
      <c r="D690" s="52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 s="52"/>
      <c r="B691" s="52"/>
      <c r="C691" s="52"/>
      <c r="D691" s="52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 s="52"/>
      <c r="B692" s="52"/>
      <c r="C692" s="52"/>
      <c r="D692" s="5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 s="52"/>
      <c r="B693" s="52"/>
      <c r="C693" s="52"/>
      <c r="D693" s="52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 s="52"/>
      <c r="B694" s="52"/>
      <c r="C694" s="52"/>
      <c r="D694" s="52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 s="52"/>
      <c r="B695" s="52"/>
      <c r="C695" s="52"/>
      <c r="D695" s="52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 s="52"/>
      <c r="B696" s="52"/>
      <c r="C696" s="52"/>
      <c r="D696" s="52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 s="52"/>
      <c r="B697" s="52"/>
      <c r="C697" s="52"/>
      <c r="D697" s="52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 s="52"/>
      <c r="B698" s="52"/>
      <c r="C698" s="52"/>
      <c r="D698" s="52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 s="52"/>
      <c r="B699" s="52"/>
      <c r="C699" s="52"/>
      <c r="D699" s="52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 s="52"/>
      <c r="B700" s="52"/>
      <c r="C700" s="52"/>
      <c r="D700" s="52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 s="52"/>
      <c r="B701" s="52"/>
      <c r="C701" s="52"/>
      <c r="D701" s="52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 s="52"/>
      <c r="B702" s="52"/>
      <c r="C702" s="52"/>
      <c r="D702" s="5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 s="52"/>
      <c r="B703" s="52"/>
      <c r="C703" s="52"/>
      <c r="D703" s="52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 s="52"/>
      <c r="B704" s="52"/>
      <c r="C704" s="52"/>
      <c r="D704" s="52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 s="52"/>
      <c r="B705" s="52"/>
      <c r="C705" s="52"/>
      <c r="D705" s="52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 s="52"/>
      <c r="B706" s="52"/>
      <c r="C706" s="52"/>
      <c r="D706" s="52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 s="52"/>
      <c r="B707" s="52"/>
      <c r="C707" s="52"/>
      <c r="D707" s="52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 s="52"/>
      <c r="B708" s="52"/>
      <c r="C708" s="52"/>
      <c r="D708" s="52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 s="52"/>
      <c r="B709" s="52"/>
      <c r="C709" s="52"/>
      <c r="D709" s="52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 s="52"/>
      <c r="B710" s="52"/>
      <c r="C710" s="52"/>
      <c r="D710" s="52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 s="52"/>
      <c r="B711" s="52"/>
      <c r="C711" s="52"/>
      <c r="D711" s="52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 s="52"/>
      <c r="B712" s="52"/>
      <c r="C712" s="52"/>
      <c r="D712" s="5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 s="52"/>
      <c r="B713" s="52"/>
      <c r="C713" s="52"/>
      <c r="D713" s="52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 s="52"/>
      <c r="B714" s="52"/>
      <c r="C714" s="52"/>
      <c r="D714" s="52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 s="52"/>
      <c r="B715" s="52"/>
      <c r="C715" s="52"/>
      <c r="D715" s="52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 s="52"/>
      <c r="B716" s="52"/>
      <c r="C716" s="52"/>
      <c r="D716" s="52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 s="52"/>
      <c r="B717" s="52"/>
      <c r="C717" s="52"/>
      <c r="D717" s="52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 s="52"/>
      <c r="B718" s="52"/>
      <c r="C718" s="52"/>
      <c r="D718" s="52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 s="52"/>
      <c r="B719" s="52"/>
      <c r="C719" s="52"/>
      <c r="D719" s="52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 s="52"/>
      <c r="B720" s="52"/>
      <c r="C720" s="52"/>
      <c r="D720" s="52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 s="52"/>
      <c r="B721" s="52"/>
      <c r="C721" s="52"/>
      <c r="D721" s="52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 s="52"/>
      <c r="B722" s="52"/>
      <c r="C722" s="52"/>
      <c r="D722" s="5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 s="52"/>
      <c r="B723" s="52"/>
      <c r="C723" s="52"/>
      <c r="D723" s="52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 s="52"/>
      <c r="B724" s="52"/>
      <c r="C724" s="52"/>
      <c r="D724" s="52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 s="52"/>
      <c r="B725" s="52"/>
      <c r="C725" s="52"/>
      <c r="D725" s="52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 s="52"/>
      <c r="B726" s="52"/>
      <c r="C726" s="52"/>
      <c r="D726" s="52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 s="52"/>
      <c r="B727" s="52"/>
      <c r="C727" s="52"/>
      <c r="D727" s="52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 s="52"/>
      <c r="B728" s="52"/>
      <c r="C728" s="52"/>
      <c r="D728" s="52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 s="52"/>
      <c r="B729" s="52"/>
      <c r="C729" s="52"/>
      <c r="D729" s="52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 s="52"/>
      <c r="B730" s="52"/>
      <c r="C730" s="52"/>
      <c r="D730" s="52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 s="52"/>
      <c r="B731" s="52"/>
      <c r="C731" s="52"/>
      <c r="D731" s="52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 s="52"/>
      <c r="B732" s="52"/>
      <c r="C732" s="52"/>
      <c r="D732" s="5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 s="52"/>
      <c r="B733" s="52"/>
      <c r="C733" s="52"/>
      <c r="D733" s="52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 s="52"/>
      <c r="B734" s="52"/>
      <c r="C734" s="52"/>
      <c r="D734" s="52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 s="52"/>
      <c r="B735" s="52"/>
      <c r="C735" s="52"/>
      <c r="D735" s="52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 s="52"/>
      <c r="B736" s="52"/>
      <c r="C736" s="52"/>
      <c r="D736" s="52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 s="52"/>
      <c r="B737" s="52"/>
      <c r="C737" s="52"/>
      <c r="D737" s="52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 s="52"/>
      <c r="B738" s="52"/>
      <c r="C738" s="52"/>
      <c r="D738" s="52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 s="52"/>
      <c r="B739" s="52"/>
      <c r="C739" s="52"/>
      <c r="D739" s="52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 s="52"/>
      <c r="B740" s="52"/>
      <c r="C740" s="52"/>
      <c r="D740" s="52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 s="52"/>
      <c r="B741" s="52"/>
      <c r="C741" s="52"/>
      <c r="D741" s="52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 s="52"/>
      <c r="B742" s="52"/>
      <c r="C742" s="52"/>
      <c r="D742" s="5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 s="52"/>
      <c r="B743" s="52"/>
      <c r="C743" s="52"/>
      <c r="D743" s="52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 s="52"/>
      <c r="B744" s="52"/>
      <c r="C744" s="52"/>
      <c r="D744" s="52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 s="52"/>
      <c r="B745" s="52"/>
      <c r="C745" s="52"/>
      <c r="D745" s="52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 s="52"/>
      <c r="B746" s="52"/>
      <c r="C746" s="52"/>
      <c r="D746" s="52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 s="52"/>
      <c r="B747" s="52"/>
      <c r="C747" s="52"/>
      <c r="D747" s="52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 s="52"/>
      <c r="B748" s="52"/>
      <c r="C748" s="52"/>
      <c r="D748" s="52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 s="52"/>
      <c r="B749" s="52"/>
      <c r="C749" s="52"/>
      <c r="D749" s="52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 s="52"/>
      <c r="B750" s="52"/>
      <c r="C750" s="52"/>
      <c r="D750" s="52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 s="52"/>
      <c r="B751" s="52"/>
      <c r="C751" s="52"/>
      <c r="D751" s="52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 s="52"/>
      <c r="B752" s="52"/>
      <c r="C752" s="52"/>
      <c r="D752" s="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 s="52"/>
      <c r="B753" s="52"/>
      <c r="C753" s="52"/>
      <c r="D753" s="52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 s="52"/>
      <c r="B754" s="52"/>
      <c r="C754" s="52"/>
      <c r="D754" s="52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 s="52"/>
      <c r="B755" s="52"/>
      <c r="C755" s="52"/>
      <c r="D755" s="52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 s="52"/>
      <c r="B756" s="52"/>
      <c r="C756" s="52"/>
      <c r="D756" s="52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 s="52"/>
      <c r="B757" s="52"/>
      <c r="C757" s="52"/>
      <c r="D757" s="52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 s="52"/>
      <c r="B758" s="52"/>
      <c r="C758" s="52"/>
      <c r="D758" s="52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 s="52"/>
      <c r="B759" s="52"/>
      <c r="C759" s="52"/>
      <c r="D759" s="52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 s="52"/>
      <c r="B760" s="52"/>
      <c r="C760" s="52"/>
      <c r="D760" s="52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 s="52"/>
      <c r="B761" s="52"/>
      <c r="C761" s="52"/>
      <c r="D761" s="52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 s="52"/>
      <c r="B762" s="52"/>
      <c r="C762" s="52"/>
      <c r="D762" s="5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 s="52"/>
      <c r="B763" s="52"/>
      <c r="C763" s="52"/>
      <c r="D763" s="52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 s="52"/>
      <c r="B764" s="52"/>
      <c r="C764" s="52"/>
      <c r="D764" s="52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 s="52"/>
      <c r="B765" s="52"/>
      <c r="C765" s="52"/>
      <c r="D765" s="52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 s="52"/>
      <c r="B766" s="52"/>
      <c r="C766" s="52"/>
      <c r="D766" s="52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 s="52"/>
      <c r="B767" s="52"/>
      <c r="C767" s="52"/>
      <c r="D767" s="52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 s="52"/>
      <c r="B768" s="52"/>
      <c r="C768" s="52"/>
      <c r="D768" s="52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 s="52"/>
      <c r="B769" s="52"/>
      <c r="C769" s="52"/>
      <c r="D769" s="52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 s="52"/>
      <c r="B770" s="52"/>
      <c r="C770" s="52"/>
      <c r="D770" s="52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 s="52"/>
      <c r="B771" s="52"/>
      <c r="C771" s="52"/>
      <c r="D771" s="52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 s="52"/>
      <c r="B772" s="52"/>
      <c r="C772" s="52"/>
      <c r="D772" s="5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 s="52"/>
      <c r="B773" s="52"/>
      <c r="C773" s="52"/>
      <c r="D773" s="52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 s="52"/>
      <c r="B774" s="52"/>
      <c r="C774" s="52"/>
      <c r="D774" s="52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 s="52"/>
      <c r="B775" s="52"/>
      <c r="C775" s="52"/>
      <c r="D775" s="52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 s="52"/>
      <c r="B776" s="52"/>
      <c r="C776" s="52"/>
      <c r="D776" s="52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 s="52"/>
      <c r="B777" s="52"/>
      <c r="C777" s="52"/>
      <c r="D777" s="52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 s="52"/>
      <c r="B778" s="52"/>
      <c r="C778" s="52"/>
      <c r="D778" s="52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 s="52"/>
      <c r="B779" s="52"/>
      <c r="C779" s="52"/>
      <c r="D779" s="52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 s="52"/>
      <c r="B780" s="52"/>
      <c r="C780" s="52"/>
      <c r="D780" s="52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 s="52"/>
      <c r="B781" s="52"/>
      <c r="C781" s="52"/>
      <c r="D781" s="52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 s="52"/>
      <c r="B782" s="52"/>
      <c r="C782" s="52"/>
      <c r="D782" s="5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 s="52"/>
      <c r="B783" s="52"/>
      <c r="C783" s="52"/>
      <c r="D783" s="52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 s="52"/>
      <c r="B784" s="52"/>
      <c r="C784" s="52"/>
      <c r="D784" s="52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 s="52"/>
      <c r="B785" s="52"/>
      <c r="C785" s="52"/>
      <c r="D785" s="52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 s="52"/>
      <c r="B786" s="52"/>
      <c r="C786" s="52"/>
      <c r="D786" s="52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 s="52"/>
      <c r="B787" s="52"/>
      <c r="C787" s="52"/>
      <c r="D787" s="52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 s="52"/>
      <c r="B788" s="52"/>
      <c r="C788" s="52"/>
      <c r="D788" s="52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 s="52"/>
      <c r="B789" s="52"/>
      <c r="C789" s="52"/>
      <c r="D789" s="52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 s="52"/>
      <c r="B790" s="52"/>
      <c r="C790" s="52"/>
      <c r="D790" s="52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 s="52"/>
      <c r="B791" s="52"/>
      <c r="C791" s="52"/>
      <c r="D791" s="52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 s="52"/>
      <c r="B792" s="52"/>
      <c r="C792" s="52"/>
      <c r="D792" s="5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 s="52"/>
      <c r="B793" s="52"/>
      <c r="C793" s="52"/>
      <c r="D793" s="52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 s="52"/>
      <c r="B794" s="52"/>
      <c r="C794" s="52"/>
      <c r="D794" s="52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 s="52"/>
      <c r="B795" s="52"/>
      <c r="C795" s="52"/>
      <c r="D795" s="52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 s="52"/>
      <c r="B796" s="52"/>
      <c r="C796" s="52"/>
      <c r="D796" s="52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 s="52"/>
      <c r="B797" s="52"/>
      <c r="C797" s="52"/>
      <c r="D797" s="52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 s="52"/>
      <c r="B798" s="52"/>
      <c r="C798" s="52"/>
      <c r="D798" s="52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 s="52"/>
      <c r="B799" s="52"/>
      <c r="C799" s="52"/>
      <c r="D799" s="52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 s="52"/>
      <c r="B800" s="52"/>
      <c r="C800" s="52"/>
      <c r="D800" s="52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 s="52"/>
      <c r="B801" s="52"/>
      <c r="C801" s="52"/>
      <c r="D801" s="52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 s="52"/>
      <c r="B802" s="52"/>
      <c r="C802" s="52"/>
      <c r="D802" s="5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 s="52"/>
      <c r="B803" s="52"/>
      <c r="C803" s="52"/>
      <c r="D803" s="52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 s="52"/>
      <c r="B804" s="52"/>
      <c r="C804" s="52"/>
      <c r="D804" s="52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 s="52"/>
      <c r="B805" s="52"/>
      <c r="C805" s="52"/>
      <c r="D805" s="52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 s="52"/>
      <c r="B806" s="52"/>
      <c r="C806" s="52"/>
      <c r="D806" s="52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 s="52"/>
      <c r="B807" s="52"/>
      <c r="C807" s="52"/>
      <c r="D807" s="52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 s="52"/>
      <c r="B808" s="52"/>
      <c r="C808" s="52"/>
      <c r="D808" s="52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 s="52"/>
      <c r="B809" s="52"/>
      <c r="C809" s="52"/>
      <c r="D809" s="52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 s="52"/>
      <c r="B810" s="52"/>
      <c r="C810" s="52"/>
      <c r="D810" s="52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 s="52"/>
      <c r="B811" s="52"/>
      <c r="C811" s="52"/>
      <c r="D811" s="52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 s="52"/>
      <c r="B812" s="52"/>
      <c r="C812" s="52"/>
      <c r="D812" s="5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 s="52"/>
      <c r="B813" s="52"/>
      <c r="C813" s="52"/>
      <c r="D813" s="52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 s="52"/>
      <c r="B814" s="52"/>
      <c r="C814" s="52"/>
      <c r="D814" s="52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 s="52"/>
      <c r="B815" s="52"/>
      <c r="C815" s="52"/>
      <c r="D815" s="52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 s="52"/>
      <c r="B816" s="52"/>
      <c r="C816" s="52"/>
      <c r="D816" s="52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 s="52"/>
      <c r="B817" s="52"/>
      <c r="C817" s="52"/>
      <c r="D817" s="52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 s="52"/>
      <c r="B818" s="52"/>
      <c r="C818" s="52"/>
      <c r="D818" s="52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 s="52"/>
      <c r="B819" s="52"/>
      <c r="C819" s="52"/>
      <c r="D819" s="52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 s="52"/>
      <c r="B820" s="52"/>
      <c r="C820" s="52"/>
      <c r="D820" s="52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 s="52"/>
      <c r="B821" s="52"/>
      <c r="C821" s="52"/>
      <c r="D821" s="52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 s="52"/>
      <c r="B822" s="52"/>
      <c r="C822" s="52"/>
      <c r="D822" s="5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 s="52"/>
      <c r="B823" s="52"/>
      <c r="C823" s="52"/>
      <c r="D823" s="52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 s="52"/>
      <c r="B824" s="52"/>
      <c r="C824" s="52"/>
      <c r="D824" s="52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 s="52"/>
      <c r="B825" s="52"/>
      <c r="C825" s="52"/>
      <c r="D825" s="52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 s="52"/>
      <c r="B826" s="52"/>
      <c r="C826" s="52"/>
      <c r="D826" s="52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 s="52"/>
      <c r="B827" s="52"/>
      <c r="C827" s="52"/>
      <c r="D827" s="52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 s="52"/>
      <c r="B828" s="52"/>
      <c r="C828" s="52"/>
      <c r="D828" s="52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 s="52"/>
      <c r="B829" s="52"/>
      <c r="C829" s="52"/>
      <c r="D829" s="52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 s="52"/>
      <c r="B830" s="52"/>
      <c r="C830" s="52"/>
      <c r="D830" s="52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 s="52"/>
      <c r="B831" s="52"/>
      <c r="C831" s="52"/>
      <c r="D831" s="52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 s="52"/>
      <c r="B832" s="52"/>
      <c r="C832" s="52"/>
      <c r="D832" s="5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 s="52"/>
      <c r="B833" s="52"/>
      <c r="C833" s="52"/>
      <c r="D833" s="52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 s="52"/>
      <c r="B834" s="52"/>
      <c r="C834" s="52"/>
      <c r="D834" s="52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 s="52"/>
      <c r="B835" s="52"/>
      <c r="C835" s="52"/>
      <c r="D835" s="52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 s="52"/>
      <c r="B836" s="52"/>
      <c r="C836" s="52"/>
      <c r="D836" s="52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 s="52"/>
      <c r="B837" s="52"/>
      <c r="C837" s="52"/>
      <c r="D837" s="52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 s="52"/>
      <c r="B838" s="52"/>
      <c r="C838" s="52"/>
      <c r="D838" s="52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 s="52"/>
      <c r="B839" s="52"/>
      <c r="C839" s="52"/>
      <c r="D839" s="52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 s="52"/>
      <c r="B840" s="52"/>
      <c r="C840" s="52"/>
      <c r="D840" s="52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 s="52"/>
      <c r="B841" s="52"/>
      <c r="C841" s="52"/>
      <c r="D841" s="52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 s="52"/>
      <c r="B842" s="52"/>
      <c r="C842" s="52"/>
      <c r="D842" s="5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 s="52"/>
      <c r="B843" s="52"/>
      <c r="C843" s="52"/>
      <c r="D843" s="52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 s="52"/>
      <c r="B844" s="52"/>
      <c r="C844" s="52"/>
      <c r="D844" s="52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 s="52"/>
      <c r="B845" s="52"/>
      <c r="C845" s="52"/>
      <c r="D845" s="52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 s="52"/>
      <c r="B846" s="52"/>
      <c r="C846" s="52"/>
      <c r="D846" s="52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 s="52"/>
      <c r="B847" s="52"/>
      <c r="C847" s="52"/>
      <c r="D847" s="52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 s="52"/>
      <c r="B848" s="52"/>
      <c r="C848" s="52"/>
      <c r="D848" s="52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 s="52"/>
      <c r="B849" s="52"/>
      <c r="C849" s="52"/>
      <c r="D849" s="52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 s="52"/>
      <c r="B850" s="52"/>
      <c r="C850" s="52"/>
      <c r="D850" s="52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 s="52"/>
      <c r="B851" s="52"/>
      <c r="C851" s="52"/>
      <c r="D851" s="52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 s="52"/>
      <c r="B852" s="52"/>
      <c r="C852" s="52"/>
      <c r="D852" s="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 s="52"/>
      <c r="B853" s="52"/>
      <c r="C853" s="52"/>
      <c r="D853" s="52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 s="52"/>
      <c r="B854" s="52"/>
      <c r="C854" s="52"/>
      <c r="D854" s="52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 s="52"/>
      <c r="B855" s="52"/>
      <c r="C855" s="52"/>
      <c r="D855" s="52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 s="52"/>
      <c r="B856" s="52"/>
      <c r="C856" s="52"/>
      <c r="D856" s="52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 s="52"/>
      <c r="B857" s="52"/>
      <c r="C857" s="52"/>
      <c r="D857" s="52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 s="52"/>
      <c r="B858" s="52"/>
      <c r="C858" s="52"/>
      <c r="D858" s="52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 s="52"/>
      <c r="B859" s="52"/>
      <c r="C859" s="52"/>
      <c r="D859" s="52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 s="52"/>
      <c r="B860" s="52"/>
      <c r="C860" s="52"/>
      <c r="D860" s="52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 s="52"/>
      <c r="B861" s="52"/>
      <c r="C861" s="52"/>
      <c r="D861" s="52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 s="52"/>
      <c r="B862" s="52"/>
      <c r="C862" s="52"/>
      <c r="D862" s="5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 s="52"/>
      <c r="B863" s="52"/>
      <c r="C863" s="52"/>
      <c r="D863" s="52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 s="52"/>
      <c r="B864" s="52"/>
      <c r="C864" s="52"/>
      <c r="D864" s="52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 s="52"/>
      <c r="B865" s="52"/>
      <c r="C865" s="52"/>
      <c r="D865" s="52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 s="52"/>
      <c r="B866" s="52"/>
      <c r="C866" s="52"/>
      <c r="D866" s="52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 s="52"/>
      <c r="B867" s="52"/>
      <c r="C867" s="52"/>
      <c r="D867" s="52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 s="52"/>
      <c r="B868" s="52"/>
      <c r="C868" s="52"/>
      <c r="D868" s="52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 s="52"/>
      <c r="B869" s="52"/>
      <c r="C869" s="52"/>
      <c r="D869" s="52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 s="52"/>
      <c r="B870" s="52"/>
      <c r="C870" s="52"/>
      <c r="D870" s="52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 s="52"/>
      <c r="B871" s="52"/>
      <c r="C871" s="52"/>
      <c r="D871" s="52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 s="52"/>
      <c r="B872" s="52"/>
      <c r="C872" s="52"/>
      <c r="D872" s="5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 s="52"/>
      <c r="B873" s="52"/>
      <c r="C873" s="52"/>
      <c r="D873" s="52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 s="52"/>
      <c r="B874" s="52"/>
      <c r="C874" s="52"/>
      <c r="D874" s="52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 s="52"/>
      <c r="B875" s="52"/>
      <c r="C875" s="52"/>
      <c r="D875" s="52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 s="52"/>
      <c r="B876" s="52"/>
      <c r="C876" s="52"/>
      <c r="D876" s="52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 s="52"/>
      <c r="B877" s="52"/>
      <c r="C877" s="52"/>
      <c r="D877" s="52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 s="52"/>
      <c r="B878" s="52"/>
      <c r="C878" s="52"/>
      <c r="D878" s="52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 s="52"/>
      <c r="B879" s="52"/>
      <c r="C879" s="52"/>
      <c r="D879" s="52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 s="52"/>
      <c r="B880" s="52"/>
      <c r="C880" s="52"/>
      <c r="D880" s="52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 s="52"/>
      <c r="B881" s="52"/>
      <c r="C881" s="52"/>
      <c r="D881" s="52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 s="52"/>
      <c r="B882" s="52"/>
      <c r="C882" s="52"/>
      <c r="D882" s="5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 s="52"/>
      <c r="B883" s="52"/>
      <c r="C883" s="52"/>
      <c r="D883" s="52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 s="52"/>
      <c r="B884" s="52"/>
      <c r="C884" s="52"/>
      <c r="D884" s="52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 s="52"/>
      <c r="B885" s="52"/>
      <c r="C885" s="52"/>
      <c r="D885" s="52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 s="52"/>
      <c r="B886" s="52"/>
      <c r="C886" s="52"/>
      <c r="D886" s="52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 s="52"/>
      <c r="B887" s="52"/>
      <c r="C887" s="52"/>
      <c r="D887" s="52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 s="52"/>
      <c r="B888" s="52"/>
      <c r="C888" s="52"/>
      <c r="D888" s="52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 s="52"/>
      <c r="B889" s="52"/>
      <c r="C889" s="52"/>
      <c r="D889" s="52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 s="52"/>
      <c r="B890" s="52"/>
      <c r="C890" s="52"/>
      <c r="D890" s="52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 s="52"/>
      <c r="B891" s="52"/>
      <c r="C891" s="52"/>
      <c r="D891" s="52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 s="52"/>
      <c r="B892" s="52"/>
      <c r="C892" s="52"/>
      <c r="D892" s="5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 s="52"/>
      <c r="B893" s="52"/>
      <c r="C893" s="52"/>
      <c r="D893" s="52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 s="52"/>
      <c r="B894" s="52"/>
      <c r="C894" s="52"/>
      <c r="D894" s="52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 s="52"/>
      <c r="B895" s="52"/>
      <c r="C895" s="52"/>
      <c r="D895" s="52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 s="52"/>
      <c r="B896" s="52"/>
      <c r="C896" s="52"/>
      <c r="D896" s="52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 s="52"/>
      <c r="B897" s="52"/>
      <c r="C897" s="52"/>
      <c r="D897" s="52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 s="52"/>
      <c r="B898" s="52"/>
      <c r="C898" s="52"/>
      <c r="D898" s="52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 s="52"/>
      <c r="B899" s="52"/>
      <c r="C899" s="52"/>
      <c r="D899" s="52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 s="52"/>
      <c r="B900" s="52"/>
      <c r="C900" s="52"/>
      <c r="D900" s="52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 s="52"/>
      <c r="B901" s="52"/>
      <c r="C901" s="52"/>
      <c r="D901" s="52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 s="52"/>
      <c r="B902" s="52"/>
      <c r="C902" s="52"/>
      <c r="D902" s="5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 s="52"/>
      <c r="B903" s="52"/>
      <c r="C903" s="52"/>
      <c r="D903" s="52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 s="52"/>
      <c r="B904" s="52"/>
      <c r="C904" s="52"/>
      <c r="D904" s="52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 s="52"/>
      <c r="B905" s="52"/>
      <c r="C905" s="52"/>
      <c r="D905" s="52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 s="52"/>
      <c r="B906" s="52"/>
      <c r="C906" s="52"/>
      <c r="D906" s="52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 s="52"/>
      <c r="B907" s="52"/>
      <c r="C907" s="52"/>
      <c r="D907" s="52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 s="52"/>
      <c r="B908" s="52"/>
      <c r="C908" s="52"/>
      <c r="D908" s="52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 s="52"/>
      <c r="B909" s="52"/>
      <c r="C909" s="52"/>
      <c r="D909" s="52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 s="52"/>
      <c r="B910" s="52"/>
      <c r="C910" s="52"/>
      <c r="D910" s="52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 s="52"/>
      <c r="B911" s="52"/>
      <c r="C911" s="52"/>
      <c r="D911" s="52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 s="52"/>
      <c r="B912" s="52"/>
      <c r="C912" s="52"/>
      <c r="D912" s="5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 s="52"/>
      <c r="B913" s="52"/>
      <c r="C913" s="52"/>
      <c r="D913" s="52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 s="52"/>
      <c r="B914" s="52"/>
      <c r="C914" s="52"/>
      <c r="D914" s="52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 s="52"/>
      <c r="B915" s="52"/>
      <c r="C915" s="52"/>
      <c r="D915" s="52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 s="52"/>
      <c r="B916" s="52"/>
      <c r="C916" s="52"/>
      <c r="D916" s="52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 s="52"/>
      <c r="B917" s="52"/>
      <c r="C917" s="52"/>
      <c r="D917" s="52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 s="52"/>
      <c r="B918" s="52"/>
      <c r="C918" s="52"/>
      <c r="D918" s="52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 s="52"/>
      <c r="B919" s="52"/>
      <c r="C919" s="52"/>
      <c r="D919" s="52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 s="52"/>
      <c r="B920" s="52"/>
      <c r="C920" s="52"/>
      <c r="D920" s="52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 s="52"/>
      <c r="B921" s="52"/>
      <c r="C921" s="52"/>
      <c r="D921" s="52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 s="52"/>
      <c r="B922" s="52"/>
      <c r="C922" s="52"/>
      <c r="D922" s="5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 s="52"/>
      <c r="B923" s="52"/>
      <c r="C923" s="52"/>
      <c r="D923" s="52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 s="52"/>
      <c r="B924" s="52"/>
      <c r="C924" s="52"/>
      <c r="D924" s="52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 s="52"/>
      <c r="B925" s="52"/>
      <c r="C925" s="52"/>
      <c r="D925" s="52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 s="52"/>
      <c r="B926" s="52"/>
      <c r="C926" s="52"/>
      <c r="D926" s="52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 s="52"/>
      <c r="B927" s="52"/>
      <c r="C927" s="52"/>
      <c r="D927" s="52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 s="52"/>
      <c r="B928" s="52"/>
      <c r="C928" s="52"/>
      <c r="D928" s="52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 s="52"/>
      <c r="B929" s="52"/>
      <c r="C929" s="52"/>
      <c r="D929" s="52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 s="52"/>
      <c r="B930" s="52"/>
      <c r="C930" s="52"/>
      <c r="D930" s="52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 s="52"/>
      <c r="B931" s="52"/>
      <c r="C931" s="52"/>
      <c r="D931" s="52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 s="52"/>
      <c r="B932" s="52"/>
      <c r="C932" s="52"/>
      <c r="D932" s="5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 s="52"/>
      <c r="B933" s="52"/>
      <c r="C933" s="52"/>
      <c r="D933" s="52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 s="52"/>
      <c r="B934" s="52"/>
      <c r="C934" s="52"/>
      <c r="D934" s="52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 s="52"/>
      <c r="B935" s="52"/>
      <c r="C935" s="52"/>
      <c r="D935" s="52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 s="52"/>
      <c r="B936" s="52"/>
      <c r="C936" s="52"/>
      <c r="D936" s="52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 s="52"/>
      <c r="B937" s="52"/>
      <c r="C937" s="52"/>
      <c r="D937" s="52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 s="52"/>
      <c r="B938" s="52"/>
      <c r="C938" s="52"/>
      <c r="D938" s="52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 s="52"/>
      <c r="B939" s="52"/>
      <c r="C939" s="52"/>
      <c r="D939" s="52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 s="52"/>
      <c r="B940" s="52"/>
      <c r="C940" s="52"/>
      <c r="D940" s="52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 s="52"/>
      <c r="B941" s="52"/>
      <c r="C941" s="52"/>
      <c r="D941" s="52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 s="52"/>
      <c r="B942" s="52"/>
      <c r="C942" s="52"/>
      <c r="D942" s="5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 s="52"/>
      <c r="B943" s="52"/>
      <c r="C943" s="52"/>
      <c r="D943" s="52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 s="52"/>
      <c r="B944" s="52"/>
      <c r="C944" s="52"/>
      <c r="D944" s="52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 s="52"/>
      <c r="B945" s="52"/>
      <c r="C945" s="52"/>
      <c r="D945" s="52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 s="52"/>
      <c r="B946" s="52"/>
      <c r="C946" s="52"/>
      <c r="D946" s="52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 s="52"/>
      <c r="B947" s="52"/>
      <c r="C947" s="52"/>
      <c r="D947" s="52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 s="52"/>
      <c r="B948" s="52"/>
      <c r="C948" s="52"/>
      <c r="D948" s="52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 s="52"/>
      <c r="B949" s="52"/>
      <c r="C949" s="52"/>
      <c r="D949" s="52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 s="52"/>
      <c r="B950" s="52"/>
      <c r="C950" s="52"/>
      <c r="D950" s="52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 s="52"/>
      <c r="B951" s="52"/>
      <c r="C951" s="52"/>
      <c r="D951" s="52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 s="52"/>
      <c r="B952" s="52"/>
      <c r="C952" s="52"/>
      <c r="D952" s="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 s="52"/>
      <c r="B953" s="52"/>
      <c r="C953" s="52"/>
      <c r="D953" s="52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 s="52"/>
      <c r="B954" s="52"/>
      <c r="C954" s="52"/>
      <c r="D954" s="52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 s="52"/>
      <c r="B955" s="52"/>
      <c r="C955" s="52"/>
      <c r="D955" s="52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 s="52"/>
      <c r="B956" s="52"/>
      <c r="C956" s="52"/>
      <c r="D956" s="52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 s="52"/>
      <c r="B957" s="52"/>
      <c r="C957" s="52"/>
      <c r="D957" s="52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 s="52"/>
      <c r="B958" s="52"/>
      <c r="C958" s="52"/>
      <c r="D958" s="52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 s="52"/>
      <c r="B959" s="52"/>
      <c r="C959" s="52"/>
      <c r="D959" s="52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 s="52"/>
      <c r="B960" s="52"/>
      <c r="C960" s="52"/>
      <c r="D960" s="52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 s="52"/>
      <c r="B961" s="52"/>
      <c r="C961" s="52"/>
      <c r="D961" s="52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 s="52"/>
      <c r="B962" s="52"/>
      <c r="C962" s="52"/>
      <c r="D962" s="5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 s="52"/>
      <c r="B963" s="52"/>
      <c r="C963" s="52"/>
      <c r="D963" s="52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 s="52"/>
      <c r="B964" s="52"/>
      <c r="C964" s="52"/>
      <c r="D964" s="52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 s="52"/>
      <c r="B965" s="52"/>
      <c r="C965" s="52"/>
      <c r="D965" s="52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 s="52"/>
      <c r="B966" s="52"/>
      <c r="C966" s="52"/>
      <c r="D966" s="52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 s="52"/>
      <c r="B967" s="52"/>
      <c r="C967" s="52"/>
      <c r="D967" s="52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 s="52"/>
      <c r="B968" s="52"/>
      <c r="C968" s="52"/>
      <c r="D968" s="52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 s="52"/>
      <c r="B969" s="52"/>
      <c r="C969" s="52"/>
      <c r="D969" s="52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 s="52"/>
      <c r="B970" s="52"/>
      <c r="C970" s="52"/>
      <c r="D970" s="52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 s="52"/>
      <c r="B971" s="52"/>
      <c r="C971" s="52"/>
      <c r="D971" s="52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 s="52"/>
      <c r="B972" s="52"/>
      <c r="C972" s="52"/>
      <c r="D972" s="5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 s="52"/>
      <c r="B973" s="52"/>
      <c r="C973" s="52"/>
      <c r="D973" s="52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 s="52"/>
      <c r="B974" s="52"/>
      <c r="C974" s="52"/>
      <c r="D974" s="52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 s="52"/>
      <c r="B975" s="52"/>
      <c r="C975" s="52"/>
      <c r="D975" s="52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 s="52"/>
      <c r="B976" s="52"/>
      <c r="C976" s="52"/>
      <c r="D976" s="52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 s="52"/>
      <c r="B977" s="52"/>
      <c r="C977" s="52"/>
      <c r="D977" s="52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 s="52"/>
      <c r="B978" s="52"/>
      <c r="C978" s="52"/>
      <c r="D978" s="52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 s="52"/>
      <c r="B979" s="52"/>
      <c r="C979" s="52"/>
      <c r="D979" s="52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 s="52"/>
      <c r="B980" s="52"/>
      <c r="C980" s="52"/>
      <c r="D980" s="52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 s="52"/>
      <c r="B981" s="52"/>
      <c r="C981" s="52"/>
      <c r="D981" s="52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 s="52"/>
      <c r="B982" s="52"/>
      <c r="C982" s="52"/>
      <c r="D982" s="5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 s="52"/>
      <c r="B983" s="52"/>
      <c r="C983" s="52"/>
      <c r="D983" s="52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 s="52"/>
      <c r="B984" s="52"/>
      <c r="C984" s="52"/>
      <c r="D984" s="52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 s="52"/>
      <c r="B985" s="52"/>
      <c r="C985" s="52"/>
      <c r="D985" s="52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 s="52"/>
      <c r="B986" s="52"/>
      <c r="C986" s="52"/>
      <c r="D986" s="52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 s="52"/>
      <c r="B987" s="52"/>
      <c r="C987" s="52"/>
      <c r="D987" s="52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 s="52"/>
      <c r="B988" s="52"/>
      <c r="C988" s="52"/>
      <c r="D988" s="52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 s="52"/>
      <c r="B989" s="52"/>
      <c r="C989" s="52"/>
      <c r="D989" s="52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 s="52"/>
      <c r="B990" s="52"/>
      <c r="C990" s="52"/>
      <c r="D990" s="52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 s="52"/>
      <c r="B991" s="52"/>
      <c r="C991" s="52"/>
      <c r="D991" s="52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 s="52"/>
      <c r="B992" s="52"/>
      <c r="C992" s="52"/>
      <c r="D992" s="5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 s="52"/>
      <c r="B993" s="52"/>
      <c r="C993" s="52"/>
      <c r="D993" s="52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 s="52"/>
      <c r="B994" s="52"/>
      <c r="C994" s="52"/>
      <c r="D994" s="52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 s="52"/>
      <c r="B995" s="52"/>
      <c r="C995" s="52"/>
      <c r="D995" s="52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 s="52"/>
      <c r="B996" s="52"/>
      <c r="C996" s="52"/>
      <c r="D996" s="52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 s="52"/>
      <c r="B997" s="52"/>
      <c r="C997" s="52"/>
      <c r="D997" s="52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 s="52"/>
      <c r="B998" s="52"/>
      <c r="C998" s="52"/>
      <c r="D998" s="52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 s="52"/>
      <c r="B999" s="52"/>
      <c r="C999" s="52"/>
      <c r="D999" s="52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 s="52"/>
      <c r="B1000" s="52"/>
      <c r="C1000" s="52"/>
      <c r="D1000" s="52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 s="52"/>
      <c r="B1001" s="52"/>
      <c r="C1001" s="52"/>
      <c r="D1001" s="52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 s="52"/>
      <c r="B1002" s="52"/>
      <c r="C1002" s="52"/>
      <c r="D1002" s="5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 s="52"/>
      <c r="B1003" s="52"/>
      <c r="C1003" s="52"/>
      <c r="D1003" s="52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 s="52"/>
      <c r="B1004" s="52"/>
      <c r="C1004" s="52"/>
      <c r="D1004" s="52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 s="52"/>
      <c r="B1005" s="52"/>
      <c r="C1005" s="52"/>
      <c r="D1005" s="52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 s="52"/>
      <c r="B1006" s="52"/>
      <c r="C1006" s="52"/>
      <c r="D1006" s="52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 s="52"/>
      <c r="B1007" s="52"/>
      <c r="C1007" s="52"/>
      <c r="D1007" s="52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 s="52"/>
      <c r="B1008" s="52"/>
      <c r="C1008" s="52"/>
      <c r="D1008" s="52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 s="52"/>
      <c r="B1009" s="52"/>
      <c r="C1009" s="52"/>
      <c r="D1009" s="52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 s="52"/>
      <c r="B1010" s="52"/>
      <c r="C1010" s="52"/>
      <c r="D1010" s="52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 s="52"/>
      <c r="B1011" s="52"/>
      <c r="C1011" s="52"/>
      <c r="D1011" s="52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 s="52"/>
      <c r="B1012" s="52"/>
      <c r="C1012" s="52"/>
      <c r="D1012" s="5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 s="52"/>
      <c r="B1013" s="52"/>
      <c r="C1013" s="52"/>
      <c r="D1013" s="52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 s="52"/>
      <c r="B1014" s="52"/>
      <c r="C1014" s="52"/>
      <c r="D1014" s="52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 s="52"/>
      <c r="B1015" s="52"/>
      <c r="C1015" s="52"/>
      <c r="D1015" s="52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 s="52"/>
      <c r="B1016" s="52"/>
      <c r="C1016" s="52"/>
      <c r="D1016" s="52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 s="52"/>
      <c r="B1017" s="52"/>
      <c r="C1017" s="52"/>
      <c r="D1017" s="52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 s="52"/>
      <c r="B1018" s="52"/>
      <c r="C1018" s="52"/>
      <c r="D1018" s="52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 s="52"/>
      <c r="B1019" s="52"/>
      <c r="C1019" s="52"/>
      <c r="D1019" s="52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 s="52"/>
      <c r="B1020" s="52"/>
      <c r="C1020" s="52"/>
      <c r="D1020" s="52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 s="52"/>
      <c r="B1021" s="52"/>
      <c r="C1021" s="52"/>
      <c r="D1021" s="52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 s="52"/>
      <c r="B1022" s="52"/>
      <c r="C1022" s="52"/>
      <c r="D1022" s="5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 s="52"/>
      <c r="B1023" s="52"/>
      <c r="C1023" s="52"/>
      <c r="D1023" s="52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 s="52"/>
      <c r="B1024" s="52"/>
      <c r="C1024" s="52"/>
      <c r="D1024" s="52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 s="52"/>
      <c r="B1025" s="52"/>
      <c r="C1025" s="52"/>
      <c r="D1025" s="52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 s="52"/>
      <c r="B1026" s="52"/>
      <c r="C1026" s="52"/>
      <c r="D1026" s="52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 s="52"/>
      <c r="B1027" s="52"/>
      <c r="C1027" s="52"/>
      <c r="D1027" s="52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 s="52"/>
      <c r="B1028" s="52"/>
      <c r="C1028" s="52"/>
      <c r="D1028" s="52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 s="52"/>
      <c r="B1029" s="52"/>
      <c r="C1029" s="52"/>
      <c r="D1029" s="52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 s="52"/>
      <c r="B1030" s="52"/>
      <c r="C1030" s="52"/>
      <c r="D1030" s="52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 s="52"/>
      <c r="B1031" s="52"/>
      <c r="C1031" s="52"/>
      <c r="D1031" s="52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 s="52"/>
      <c r="B1032" s="52"/>
      <c r="C1032" s="52"/>
      <c r="D1032" s="5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 s="52"/>
      <c r="B1033" s="52"/>
      <c r="C1033" s="52"/>
      <c r="D1033" s="52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 s="52"/>
      <c r="B1034" s="52"/>
      <c r="C1034" s="52"/>
      <c r="D1034" s="52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 s="52"/>
      <c r="B1035" s="52"/>
      <c r="C1035" s="52"/>
      <c r="D1035" s="52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 s="52"/>
      <c r="B1036" s="52"/>
      <c r="C1036" s="52"/>
      <c r="D1036" s="52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 s="52"/>
      <c r="B1037" s="52"/>
      <c r="C1037" s="52"/>
      <c r="D1037" s="52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 s="52"/>
      <c r="B1038" s="52"/>
      <c r="C1038" s="52"/>
      <c r="D1038" s="52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 s="52"/>
      <c r="B1039" s="52"/>
      <c r="C1039" s="52"/>
      <c r="D1039" s="52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 s="52"/>
      <c r="B1040" s="52"/>
      <c r="C1040" s="52"/>
      <c r="D1040" s="52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 s="52"/>
      <c r="B1041" s="52"/>
      <c r="C1041" s="52"/>
      <c r="D1041" s="52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 s="52"/>
      <c r="B1042" s="52"/>
      <c r="C1042" s="52"/>
      <c r="D1042" s="5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 s="52"/>
      <c r="B1043" s="52"/>
      <c r="C1043" s="52"/>
      <c r="D1043" s="52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 s="52"/>
      <c r="B1044" s="52"/>
      <c r="C1044" s="52"/>
      <c r="D1044" s="52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 s="52"/>
      <c r="B1045" s="52"/>
      <c r="C1045" s="52"/>
      <c r="D1045" s="52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 s="52"/>
      <c r="B1046" s="52"/>
      <c r="C1046" s="52"/>
      <c r="D1046" s="52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 s="52"/>
      <c r="B1047" s="52"/>
      <c r="C1047" s="52"/>
      <c r="D1047" s="52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 s="52"/>
      <c r="B1048" s="52"/>
      <c r="C1048" s="52"/>
      <c r="D1048" s="52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 s="52"/>
      <c r="B1049" s="52"/>
      <c r="C1049" s="52"/>
      <c r="D1049" s="52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 s="52"/>
      <c r="B1050" s="52"/>
      <c r="C1050" s="52"/>
      <c r="D1050" s="52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 s="52"/>
      <c r="B1051" s="52"/>
      <c r="C1051" s="52"/>
      <c r="D1051" s="52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 s="52"/>
      <c r="B1052" s="52"/>
      <c r="C1052" s="52"/>
      <c r="D1052" s="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 s="52"/>
      <c r="B1053" s="52"/>
      <c r="C1053" s="52"/>
      <c r="D1053" s="52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 s="52"/>
      <c r="B1054" s="52"/>
      <c r="C1054" s="52"/>
      <c r="D1054" s="52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 s="52"/>
      <c r="B1055" s="52"/>
      <c r="C1055" s="52"/>
      <c r="D1055" s="52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 s="52"/>
      <c r="B1056" s="52"/>
      <c r="C1056" s="52"/>
      <c r="D1056" s="52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 s="52"/>
      <c r="B1057" s="52"/>
      <c r="C1057" s="52"/>
      <c r="D1057" s="52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 s="52"/>
      <c r="B1058" s="52"/>
      <c r="C1058" s="52"/>
      <c r="D1058" s="52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 s="52"/>
      <c r="B1059" s="52"/>
      <c r="C1059" s="52"/>
      <c r="D1059" s="52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 s="52"/>
      <c r="B1060" s="52"/>
      <c r="C1060" s="52"/>
      <c r="D1060" s="52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 s="52"/>
      <c r="B1061" s="52"/>
      <c r="C1061" s="52"/>
      <c r="D1061" s="52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 s="52"/>
      <c r="B1062" s="52"/>
      <c r="C1062" s="52"/>
      <c r="D1062" s="5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 s="52"/>
      <c r="B1063" s="52"/>
      <c r="C1063" s="52"/>
      <c r="D1063" s="52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 s="52"/>
      <c r="B1064" s="52"/>
      <c r="C1064" s="52"/>
      <c r="D1064" s="52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 s="52"/>
      <c r="B1065" s="52"/>
      <c r="C1065" s="52"/>
      <c r="D1065" s="52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 s="52"/>
      <c r="B1066" s="52"/>
      <c r="C1066" s="52"/>
      <c r="D1066" s="52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 s="52"/>
      <c r="B1067" s="52"/>
      <c r="C1067" s="52"/>
      <c r="D1067" s="52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 s="52"/>
      <c r="B1068" s="52"/>
      <c r="C1068" s="52"/>
      <c r="D1068" s="52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 s="52"/>
      <c r="B1069" s="52"/>
      <c r="C1069" s="52"/>
      <c r="D1069" s="52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 s="52"/>
      <c r="B1070" s="52"/>
      <c r="C1070" s="52"/>
      <c r="D1070" s="52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 s="52"/>
      <c r="B1071" s="52"/>
      <c r="C1071" s="52"/>
      <c r="D1071" s="52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 s="52"/>
      <c r="B1072" s="52"/>
      <c r="C1072" s="52"/>
      <c r="D1072" s="5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 s="52"/>
      <c r="B1073" s="52"/>
      <c r="C1073" s="52"/>
      <c r="D1073" s="52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 s="52"/>
      <c r="B1074" s="52"/>
      <c r="C1074" s="52"/>
      <c r="D1074" s="52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 s="52"/>
      <c r="B1075" s="52"/>
      <c r="C1075" s="52"/>
      <c r="D1075" s="52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 s="52"/>
      <c r="B1076" s="52"/>
      <c r="C1076" s="52"/>
      <c r="D1076" s="52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 s="52"/>
      <c r="B1077" s="52"/>
      <c r="C1077" s="52"/>
      <c r="D1077" s="52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 s="52"/>
      <c r="B1078" s="52"/>
      <c r="C1078" s="52"/>
      <c r="D1078" s="52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 s="52"/>
      <c r="B1079" s="52"/>
      <c r="C1079" s="52"/>
      <c r="D1079" s="52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 s="52"/>
      <c r="B1080" s="52"/>
      <c r="C1080" s="52"/>
      <c r="D1080" s="52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 s="52"/>
      <c r="B1081" s="52"/>
      <c r="C1081" s="52"/>
      <c r="D1081" s="52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 s="52"/>
      <c r="B1082" s="52"/>
      <c r="C1082" s="52"/>
      <c r="D1082" s="5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 s="52"/>
      <c r="B1083" s="52"/>
      <c r="C1083" s="52"/>
      <c r="D1083" s="52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 s="52"/>
      <c r="B1084" s="52"/>
      <c r="C1084" s="52"/>
      <c r="D1084" s="52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 s="52"/>
      <c r="B1085" s="52"/>
      <c r="C1085" s="52"/>
      <c r="D1085" s="52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 s="52"/>
      <c r="B1086" s="52"/>
      <c r="C1086" s="52"/>
      <c r="D1086" s="52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 s="52"/>
      <c r="B1087" s="52"/>
      <c r="C1087" s="52"/>
      <c r="D1087" s="52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 s="52"/>
      <c r="B1088" s="52"/>
      <c r="C1088" s="52"/>
      <c r="D1088" s="52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 s="52"/>
      <c r="B1089" s="52"/>
      <c r="C1089" s="52"/>
      <c r="D1089" s="52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 s="52"/>
      <c r="B1090" s="52"/>
      <c r="C1090" s="52"/>
      <c r="D1090" s="52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 s="52"/>
      <c r="B1091" s="52"/>
      <c r="C1091" s="52"/>
      <c r="D1091" s="52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 s="52"/>
      <c r="B1092" s="52"/>
      <c r="C1092" s="52"/>
      <c r="D1092" s="5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 s="52"/>
      <c r="B1093" s="52"/>
      <c r="C1093" s="52"/>
      <c r="D1093" s="52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 s="52"/>
      <c r="B1094" s="52"/>
      <c r="C1094" s="52"/>
      <c r="D1094" s="52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 s="52"/>
      <c r="B1095" s="52"/>
      <c r="C1095" s="52"/>
      <c r="D1095" s="52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 s="52"/>
      <c r="B1096" s="52"/>
      <c r="C1096" s="52"/>
      <c r="D1096" s="52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 s="52"/>
      <c r="B1097" s="52"/>
      <c r="C1097" s="52"/>
      <c r="D1097" s="52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 s="52"/>
      <c r="B1098" s="52"/>
      <c r="C1098" s="52"/>
      <c r="D1098" s="52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 s="52"/>
      <c r="B1099" s="52"/>
      <c r="C1099" s="52"/>
      <c r="D1099" s="52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 s="52"/>
      <c r="B1100" s="52"/>
      <c r="C1100" s="52"/>
      <c r="D1100" s="52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 s="52"/>
      <c r="B1101" s="52"/>
      <c r="C1101" s="52"/>
      <c r="D1101" s="52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 s="52"/>
      <c r="B1102" s="52"/>
      <c r="C1102" s="52"/>
      <c r="D1102" s="5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 s="52"/>
      <c r="B1103" s="52"/>
      <c r="C1103" s="52"/>
      <c r="D1103" s="52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 s="52"/>
      <c r="B1104" s="52"/>
      <c r="C1104" s="52"/>
      <c r="D1104" s="52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 s="52"/>
      <c r="B1105" s="52"/>
      <c r="C1105" s="52"/>
      <c r="D1105" s="52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 s="52"/>
      <c r="B1106" s="52"/>
      <c r="C1106" s="52"/>
      <c r="D1106" s="52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 s="52"/>
      <c r="B1107" s="52"/>
      <c r="C1107" s="52"/>
      <c r="D1107" s="52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 s="52"/>
      <c r="B1108" s="52"/>
      <c r="C1108" s="52"/>
      <c r="D1108" s="52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 s="52"/>
      <c r="B1109" s="52"/>
      <c r="C1109" s="52"/>
      <c r="D1109" s="52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 s="52"/>
      <c r="B1110" s="52"/>
      <c r="C1110" s="52"/>
      <c r="D1110" s="52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 s="52"/>
      <c r="B1111" s="52"/>
      <c r="C1111" s="52"/>
      <c r="D1111" s="52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 s="52"/>
      <c r="B1112" s="52"/>
      <c r="C1112" s="52"/>
      <c r="D1112" s="5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 s="52"/>
      <c r="B1113" s="52"/>
      <c r="C1113" s="52"/>
      <c r="D1113" s="52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 s="52"/>
      <c r="B1114" s="52"/>
      <c r="C1114" s="52"/>
      <c r="D1114" s="52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 s="52"/>
      <c r="B1115" s="52"/>
      <c r="C1115" s="52"/>
      <c r="D1115" s="52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 s="52"/>
      <c r="B1116" s="52"/>
      <c r="C1116" s="52"/>
      <c r="D1116" s="52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 s="52"/>
      <c r="B1117" s="52"/>
      <c r="C1117" s="52"/>
      <c r="D1117" s="52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 s="52"/>
      <c r="B1118" s="52"/>
      <c r="C1118" s="52"/>
      <c r="D1118" s="52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 s="52"/>
      <c r="B1119" s="52"/>
      <c r="C1119" s="52"/>
      <c r="D1119" s="52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 s="52"/>
      <c r="B1120" s="52"/>
      <c r="C1120" s="52"/>
      <c r="D1120" s="52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 s="52"/>
      <c r="B1121" s="52"/>
      <c r="C1121" s="52"/>
      <c r="D1121" s="52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 s="52"/>
      <c r="B1122" s="52"/>
      <c r="C1122" s="52"/>
      <c r="D1122" s="5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 s="52"/>
      <c r="B1123" s="52"/>
      <c r="C1123" s="52"/>
      <c r="D1123" s="52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 s="52"/>
      <c r="B1124" s="52"/>
      <c r="C1124" s="52"/>
      <c r="D1124" s="52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 s="52"/>
      <c r="B1125" s="52"/>
      <c r="C1125" s="52"/>
      <c r="D1125" s="52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 s="52"/>
      <c r="B1126" s="52"/>
      <c r="C1126" s="52"/>
      <c r="D1126" s="52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 s="52"/>
      <c r="B1127" s="52"/>
      <c r="C1127" s="52"/>
      <c r="D1127" s="52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 s="52"/>
      <c r="B1128" s="52"/>
      <c r="C1128" s="52"/>
      <c r="D1128" s="52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 s="52"/>
      <c r="B1129" s="52"/>
      <c r="C1129" s="52"/>
      <c r="D1129" s="52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 s="52"/>
      <c r="B1130" s="52"/>
      <c r="C1130" s="52"/>
      <c r="D1130" s="52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 s="52"/>
      <c r="B1131" s="52"/>
      <c r="C1131" s="52"/>
      <c r="D1131" s="52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 s="52"/>
      <c r="B1132" s="52"/>
      <c r="C1132" s="52"/>
      <c r="D1132" s="5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 s="52"/>
      <c r="B1133" s="52"/>
      <c r="C1133" s="52"/>
      <c r="D1133" s="52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 s="52"/>
      <c r="B1134" s="52"/>
      <c r="C1134" s="52"/>
      <c r="D1134" s="52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 s="52"/>
      <c r="B1135" s="52"/>
      <c r="C1135" s="52"/>
      <c r="D1135" s="52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 s="52"/>
      <c r="B1136" s="52"/>
      <c r="C1136" s="52"/>
      <c r="D1136" s="52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 s="52"/>
      <c r="B1137" s="52"/>
      <c r="C1137" s="52"/>
      <c r="D1137" s="52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 s="52"/>
      <c r="B1138" s="52"/>
      <c r="C1138" s="52"/>
      <c r="D1138" s="52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 s="52"/>
      <c r="B1139" s="52"/>
      <c r="C1139" s="52"/>
      <c r="D1139" s="52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 s="52"/>
      <c r="B1140" s="52"/>
      <c r="C1140" s="52"/>
      <c r="D1140" s="52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 s="52"/>
      <c r="B1141" s="52"/>
      <c r="C1141" s="52"/>
      <c r="D1141" s="52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 s="52"/>
      <c r="B1142" s="52"/>
      <c r="C1142" s="52"/>
      <c r="D1142" s="5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 s="52"/>
      <c r="B1143" s="52"/>
      <c r="C1143" s="52"/>
      <c r="D1143" s="52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 s="52"/>
      <c r="B1144" s="52"/>
      <c r="C1144" s="52"/>
      <c r="D1144" s="52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 s="52"/>
      <c r="B1145" s="52"/>
      <c r="C1145" s="52"/>
      <c r="D1145" s="52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 s="52"/>
      <c r="B1146" s="52"/>
      <c r="C1146" s="52"/>
      <c r="D1146" s="52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 s="52"/>
      <c r="B1147" s="52"/>
      <c r="C1147" s="52"/>
      <c r="D1147" s="52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 s="52"/>
      <c r="B1148" s="52"/>
      <c r="C1148" s="52"/>
      <c r="D1148" s="52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 s="52"/>
      <c r="B1149" s="52"/>
      <c r="C1149" s="52"/>
      <c r="D1149" s="52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 s="52"/>
      <c r="B1150" s="52"/>
      <c r="C1150" s="52"/>
      <c r="D1150" s="52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 s="52"/>
      <c r="B1151" s="52"/>
      <c r="C1151" s="52"/>
      <c r="D1151" s="52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 s="52"/>
      <c r="B1152" s="52"/>
      <c r="C1152" s="52"/>
      <c r="D1152" s="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 s="52"/>
      <c r="B1153" s="52"/>
      <c r="C1153" s="52"/>
      <c r="D1153" s="52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 s="52"/>
      <c r="B1154" s="52"/>
      <c r="C1154" s="52"/>
      <c r="D1154" s="52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 s="52"/>
      <c r="B1155" s="52"/>
      <c r="C1155" s="52"/>
      <c r="D1155" s="52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 s="52"/>
      <c r="B1156" s="52"/>
      <c r="C1156" s="52"/>
      <c r="D1156" s="52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 s="52"/>
      <c r="B1157" s="52"/>
      <c r="C1157" s="52"/>
      <c r="D1157" s="52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 s="52"/>
      <c r="B1158" s="52"/>
      <c r="C1158" s="52"/>
      <c r="D1158" s="52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 s="52"/>
      <c r="B1159" s="52"/>
      <c r="C1159" s="52"/>
      <c r="D1159" s="52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 s="52"/>
      <c r="B1160" s="52"/>
      <c r="C1160" s="52"/>
      <c r="D1160" s="52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 s="52"/>
      <c r="B1161" s="52"/>
      <c r="C1161" s="52"/>
      <c r="D1161" s="52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 s="52"/>
      <c r="B1162" s="52"/>
      <c r="C1162" s="52"/>
      <c r="D1162" s="5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 s="52"/>
      <c r="B1163" s="52"/>
      <c r="C1163" s="52"/>
      <c r="D1163" s="52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 s="52"/>
      <c r="B1164" s="52"/>
      <c r="C1164" s="52"/>
      <c r="D1164" s="52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 s="52"/>
      <c r="B1165" s="52"/>
      <c r="C1165" s="52"/>
      <c r="D1165" s="52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 s="52"/>
      <c r="B1166" s="52"/>
      <c r="C1166" s="52"/>
      <c r="D1166" s="52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 s="52"/>
      <c r="B1167" s="52"/>
      <c r="C1167" s="52"/>
      <c r="D1167" s="52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 s="52"/>
      <c r="B1168" s="52"/>
      <c r="C1168" s="52"/>
      <c r="D1168" s="52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 s="52"/>
      <c r="B1169" s="52"/>
      <c r="C1169" s="52"/>
      <c r="D1169" s="52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 s="52"/>
      <c r="B1170" s="52"/>
      <c r="C1170" s="52"/>
      <c r="D1170" s="52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 s="52"/>
      <c r="B1171" s="52"/>
      <c r="C1171" s="52"/>
      <c r="D1171" s="52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 s="52"/>
      <c r="B1172" s="52"/>
      <c r="C1172" s="52"/>
      <c r="D1172" s="5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 s="52"/>
      <c r="B1173" s="52"/>
      <c r="C1173" s="52"/>
      <c r="D1173" s="52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 s="52"/>
      <c r="B1174" s="52"/>
      <c r="C1174" s="52"/>
      <c r="D1174" s="52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 s="52"/>
      <c r="B1175" s="52"/>
      <c r="C1175" s="52"/>
      <c r="D1175" s="52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 s="52"/>
      <c r="B1176" s="52"/>
      <c r="C1176" s="52"/>
      <c r="D1176" s="52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 s="52"/>
      <c r="B1177" s="52"/>
      <c r="C1177" s="52"/>
      <c r="D1177" s="52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 s="52"/>
      <c r="B1178" s="52"/>
      <c r="C1178" s="52"/>
      <c r="D1178" s="52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 s="52"/>
      <c r="B1179" s="52"/>
      <c r="C1179" s="52"/>
      <c r="D1179" s="52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 s="52"/>
      <c r="B1180" s="52"/>
      <c r="C1180" s="52"/>
      <c r="D1180" s="52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 s="52"/>
      <c r="B1181" s="52"/>
      <c r="C1181" s="52"/>
      <c r="D1181" s="52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 s="52"/>
      <c r="B1182" s="52"/>
      <c r="C1182" s="52"/>
      <c r="D1182" s="5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 s="52"/>
      <c r="B1183" s="52"/>
      <c r="C1183" s="52"/>
      <c r="D1183" s="52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 s="52"/>
      <c r="B1184" s="52"/>
      <c r="C1184" s="52"/>
      <c r="D1184" s="52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 s="52"/>
      <c r="B1185" s="52"/>
      <c r="C1185" s="52"/>
      <c r="D1185" s="52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 s="52"/>
      <c r="B1186" s="52"/>
      <c r="C1186" s="52"/>
      <c r="D1186" s="52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 s="52"/>
      <c r="B1187" s="52"/>
      <c r="C1187" s="52"/>
      <c r="D1187" s="52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 s="52"/>
      <c r="B1188" s="52"/>
      <c r="C1188" s="52"/>
      <c r="D1188" s="52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 s="52"/>
      <c r="B1189" s="52"/>
      <c r="C1189" s="52"/>
      <c r="D1189" s="52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 s="52"/>
      <c r="B1190" s="52"/>
      <c r="C1190" s="52"/>
      <c r="D1190" s="52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 s="52"/>
      <c r="B1191" s="52"/>
      <c r="C1191" s="52"/>
      <c r="D1191" s="52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 s="52"/>
      <c r="B1192" s="52"/>
      <c r="C1192" s="52"/>
      <c r="D1192" s="5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 s="52"/>
      <c r="B1193" s="52"/>
      <c r="C1193" s="52"/>
      <c r="D1193" s="52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 s="52"/>
      <c r="B1194" s="52"/>
      <c r="C1194" s="52"/>
      <c r="D1194" s="52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 s="52"/>
      <c r="B1195" s="52"/>
      <c r="C1195" s="52"/>
      <c r="D1195" s="52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 s="52"/>
      <c r="B1196" s="52"/>
      <c r="C1196" s="52"/>
      <c r="D1196" s="52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 s="52"/>
      <c r="B1197" s="52"/>
      <c r="C1197" s="52"/>
      <c r="D1197" s="52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 s="52"/>
      <c r="B1198" s="52"/>
      <c r="C1198" s="52"/>
      <c r="D1198" s="52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 s="52"/>
      <c r="B1199" s="52"/>
      <c r="C1199" s="52"/>
      <c r="D1199" s="52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 s="52"/>
      <c r="B1200" s="52"/>
      <c r="C1200" s="52"/>
      <c r="D1200" s="52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 s="52"/>
      <c r="B1201" s="52"/>
      <c r="C1201" s="52"/>
      <c r="D1201" s="52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 s="52"/>
      <c r="B1202" s="52"/>
      <c r="C1202" s="52"/>
      <c r="D1202" s="5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 s="52"/>
      <c r="B1203" s="52"/>
      <c r="C1203" s="52"/>
      <c r="D1203" s="52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 s="52"/>
      <c r="B1204" s="52"/>
      <c r="C1204" s="52"/>
      <c r="D1204" s="52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 s="52"/>
      <c r="B1205" s="52"/>
      <c r="C1205" s="52"/>
      <c r="D1205" s="52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 s="52"/>
      <c r="B1206" s="52"/>
      <c r="C1206" s="52"/>
      <c r="D1206" s="52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 s="52"/>
      <c r="B1207" s="52"/>
      <c r="C1207" s="52"/>
      <c r="D1207" s="52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 s="52"/>
      <c r="B1208" s="52"/>
      <c r="C1208" s="52"/>
      <c r="D1208" s="52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 s="52"/>
      <c r="B1209" s="52"/>
      <c r="C1209" s="52"/>
      <c r="D1209" s="52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 s="52"/>
      <c r="B1210" s="52"/>
      <c r="C1210" s="52"/>
      <c r="D1210" s="52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 s="52"/>
      <c r="B1211" s="52"/>
      <c r="C1211" s="52"/>
      <c r="D1211" s="52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 s="52"/>
      <c r="B1212" s="52"/>
      <c r="C1212" s="52"/>
      <c r="D1212" s="5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 s="52"/>
      <c r="B1213" s="52"/>
      <c r="C1213" s="52"/>
      <c r="D1213" s="52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 s="52"/>
      <c r="B1214" s="52"/>
      <c r="C1214" s="52"/>
      <c r="D1214" s="52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 s="52"/>
      <c r="B1215" s="52"/>
      <c r="C1215" s="52"/>
      <c r="D1215" s="52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 s="52"/>
      <c r="B1216" s="52"/>
      <c r="C1216" s="52"/>
      <c r="D1216" s="52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 s="52"/>
      <c r="B1217" s="52"/>
      <c r="C1217" s="52"/>
      <c r="D1217" s="52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 s="52"/>
      <c r="B1218" s="52"/>
      <c r="C1218" s="52"/>
      <c r="D1218" s="52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 s="52"/>
      <c r="B1219" s="52"/>
      <c r="C1219" s="52"/>
      <c r="D1219" s="52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 s="52"/>
      <c r="B1220" s="52"/>
      <c r="C1220" s="52"/>
      <c r="D1220" s="52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 s="52"/>
      <c r="B1221" s="52"/>
      <c r="C1221" s="52"/>
      <c r="D1221" s="52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 s="52"/>
      <c r="B1222" s="52"/>
      <c r="C1222" s="52"/>
      <c r="D1222" s="5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 s="52"/>
      <c r="B1223" s="52"/>
      <c r="C1223" s="52"/>
      <c r="D1223" s="52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 s="52"/>
      <c r="B1224" s="52"/>
      <c r="C1224" s="52"/>
      <c r="D1224" s="52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 s="52"/>
      <c r="B1225" s="52"/>
      <c r="C1225" s="52"/>
      <c r="D1225" s="52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 s="52"/>
      <c r="B1226" s="52"/>
      <c r="C1226" s="52"/>
      <c r="D1226" s="52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 s="52"/>
      <c r="B1227" s="52"/>
      <c r="C1227" s="52"/>
      <c r="D1227" s="52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 s="52"/>
      <c r="B1228" s="52"/>
      <c r="C1228" s="52"/>
      <c r="D1228" s="52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 s="52"/>
      <c r="B1229" s="52"/>
      <c r="C1229" s="52"/>
      <c r="D1229" s="52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 s="52"/>
      <c r="B1230" s="52"/>
      <c r="C1230" s="52"/>
      <c r="D1230" s="52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 s="52"/>
      <c r="B1231" s="52"/>
      <c r="C1231" s="52"/>
      <c r="D1231" s="52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 s="52"/>
      <c r="B1232" s="52"/>
      <c r="C1232" s="52"/>
      <c r="D1232" s="5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 s="52"/>
      <c r="B1233" s="52"/>
      <c r="C1233" s="52"/>
      <c r="D1233" s="52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 s="52"/>
      <c r="B1234" s="52"/>
      <c r="C1234" s="52"/>
      <c r="D1234" s="52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 s="52"/>
      <c r="B1235" s="52"/>
      <c r="C1235" s="52"/>
      <c r="D1235" s="52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 s="52"/>
      <c r="B1236" s="52"/>
      <c r="C1236" s="52"/>
      <c r="D1236" s="52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 s="52"/>
      <c r="B1237" s="52"/>
      <c r="C1237" s="52"/>
      <c r="D1237" s="52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 s="52"/>
      <c r="B1238" s="52"/>
      <c r="C1238" s="52"/>
      <c r="D1238" s="52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 s="52"/>
      <c r="B1239" s="52"/>
      <c r="C1239" s="52"/>
      <c r="D1239" s="52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 s="52"/>
      <c r="B1240" s="52"/>
      <c r="C1240" s="52"/>
      <c r="D1240" s="52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 s="52"/>
      <c r="B1241" s="52"/>
      <c r="C1241" s="52"/>
      <c r="D1241" s="52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 s="52"/>
      <c r="B1242" s="52"/>
      <c r="C1242" s="52"/>
      <c r="D1242" s="5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 s="52"/>
      <c r="B1243" s="52"/>
      <c r="C1243" s="52"/>
      <c r="D1243" s="52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 s="52"/>
      <c r="B1244" s="52"/>
      <c r="C1244" s="52"/>
      <c r="D1244" s="52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 s="52"/>
      <c r="B1245" s="52"/>
      <c r="C1245" s="52"/>
      <c r="D1245" s="52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 s="52"/>
      <c r="B1246" s="52"/>
      <c r="C1246" s="52"/>
      <c r="D1246" s="52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 s="52"/>
      <c r="B1247" s="52"/>
      <c r="C1247" s="52"/>
      <c r="D1247" s="52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 s="52"/>
      <c r="B1248" s="52"/>
      <c r="C1248" s="52"/>
      <c r="D1248" s="52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 s="52"/>
      <c r="B1249" s="52"/>
      <c r="C1249" s="52"/>
      <c r="D1249" s="52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 s="52"/>
      <c r="B1250" s="52"/>
      <c r="C1250" s="52"/>
      <c r="D1250" s="52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 s="52"/>
      <c r="B1251" s="52"/>
      <c r="C1251" s="52"/>
      <c r="D1251" s="52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 s="52"/>
      <c r="B1252" s="52"/>
      <c r="C1252" s="52"/>
      <c r="D1252" s="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 s="52"/>
      <c r="B1253" s="52"/>
      <c r="C1253" s="52"/>
      <c r="D1253" s="52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 s="52"/>
      <c r="B1254" s="52"/>
      <c r="C1254" s="52"/>
      <c r="D1254" s="52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 s="52"/>
      <c r="B1255" s="52"/>
      <c r="C1255" s="52"/>
      <c r="D1255" s="52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 s="52"/>
      <c r="B1256" s="52"/>
      <c r="C1256" s="52"/>
      <c r="D1256" s="52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 s="52"/>
      <c r="B1257" s="52"/>
      <c r="C1257" s="52"/>
      <c r="D1257" s="52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 s="52"/>
      <c r="B1258" s="52"/>
      <c r="C1258" s="52"/>
      <c r="D1258" s="52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 s="52"/>
      <c r="B1259" s="52"/>
      <c r="C1259" s="52"/>
      <c r="D1259" s="52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 s="52"/>
      <c r="B1260" s="52"/>
      <c r="C1260" s="52"/>
      <c r="D1260" s="52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 s="52"/>
      <c r="B1261" s="52"/>
      <c r="C1261" s="52"/>
      <c r="D1261" s="52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 s="52"/>
      <c r="B1262" s="52"/>
      <c r="C1262" s="52"/>
      <c r="D1262" s="5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 s="52"/>
      <c r="B1263" s="52"/>
      <c r="C1263" s="52"/>
      <c r="D1263" s="52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 s="52"/>
      <c r="B1264" s="52"/>
      <c r="C1264" s="52"/>
      <c r="D1264" s="52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 s="52"/>
      <c r="B1265" s="52"/>
      <c r="C1265" s="52"/>
      <c r="D1265" s="52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 s="52"/>
      <c r="B1266" s="52"/>
      <c r="C1266" s="52"/>
      <c r="D1266" s="52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 s="52"/>
      <c r="B1267" s="52"/>
      <c r="C1267" s="52"/>
      <c r="D1267" s="52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 s="52"/>
      <c r="B1268" s="52"/>
      <c r="C1268" s="52"/>
      <c r="D1268" s="52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 s="52"/>
      <c r="B1269" s="52"/>
      <c r="C1269" s="52"/>
      <c r="D1269" s="52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 s="52"/>
      <c r="B1270" s="52"/>
      <c r="C1270" s="52"/>
      <c r="D1270" s="52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 s="52"/>
      <c r="B1271" s="52"/>
      <c r="C1271" s="52"/>
      <c r="D1271" s="52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 s="52"/>
      <c r="B1272" s="52"/>
      <c r="C1272" s="52"/>
      <c r="D1272" s="5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 s="52"/>
      <c r="B1273" s="52"/>
      <c r="C1273" s="52"/>
      <c r="D1273" s="52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 s="52"/>
      <c r="B1274" s="52"/>
      <c r="C1274" s="52"/>
      <c r="D1274" s="52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 s="52"/>
      <c r="B1275" s="52"/>
      <c r="C1275" s="52"/>
      <c r="D1275" s="52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 s="52"/>
      <c r="B1276" s="52"/>
      <c r="C1276" s="52"/>
      <c r="D1276" s="52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 s="52"/>
      <c r="B1277" s="52"/>
      <c r="C1277" s="52"/>
      <c r="D1277" s="52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 s="52"/>
      <c r="B1278" s="52"/>
      <c r="C1278" s="52"/>
      <c r="D1278" s="52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 s="52"/>
      <c r="B1279" s="52"/>
      <c r="C1279" s="52"/>
      <c r="D1279" s="52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 s="52"/>
      <c r="B1280" s="52"/>
      <c r="C1280" s="52"/>
      <c r="D1280" s="52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 s="52"/>
      <c r="B1281" s="52"/>
      <c r="C1281" s="52"/>
      <c r="D1281" s="52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 s="52"/>
      <c r="B1282" s="52"/>
      <c r="C1282" s="52"/>
      <c r="D1282" s="5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 s="52"/>
      <c r="B1283" s="52"/>
      <c r="C1283" s="52"/>
      <c r="D1283" s="52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 s="52"/>
      <c r="B1284" s="52"/>
      <c r="C1284" s="52"/>
      <c r="D1284" s="52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 s="52"/>
      <c r="B1285" s="52"/>
      <c r="C1285" s="52"/>
      <c r="D1285" s="52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 s="52"/>
      <c r="B1286" s="52"/>
      <c r="C1286" s="52"/>
      <c r="D1286" s="52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 s="52"/>
      <c r="B1287" s="52"/>
      <c r="C1287" s="52"/>
      <c r="D1287" s="52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 s="52"/>
      <c r="B1288" s="52"/>
      <c r="C1288" s="52"/>
      <c r="D1288" s="52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 s="52"/>
      <c r="B1289" s="52"/>
      <c r="C1289" s="52"/>
      <c r="D1289" s="52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 s="52"/>
      <c r="B1290" s="52"/>
      <c r="C1290" s="52"/>
      <c r="D1290" s="52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 s="52"/>
      <c r="B1291" s="52"/>
      <c r="C1291" s="52"/>
      <c r="D1291" s="52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 s="52"/>
      <c r="B1292" s="52"/>
      <c r="C1292" s="52"/>
      <c r="D1292" s="5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 s="52"/>
      <c r="B1293" s="52"/>
      <c r="C1293" s="52"/>
      <c r="D1293" s="52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 s="52"/>
      <c r="B1294" s="52"/>
      <c r="C1294" s="52"/>
      <c r="D1294" s="52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 s="52"/>
      <c r="B1295" s="52"/>
      <c r="C1295" s="52"/>
      <c r="D1295" s="52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 s="52"/>
      <c r="B1296" s="52"/>
      <c r="C1296" s="52"/>
      <c r="D1296" s="52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 s="52"/>
      <c r="B1297" s="52"/>
      <c r="C1297" s="52"/>
      <c r="D1297" s="52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 s="52"/>
      <c r="B1298" s="52"/>
      <c r="C1298" s="52"/>
      <c r="D1298" s="52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 s="52"/>
      <c r="B1299" s="52"/>
      <c r="C1299" s="52"/>
      <c r="D1299" s="52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 s="52"/>
      <c r="B1300" s="52"/>
      <c r="C1300" s="52"/>
      <c r="D1300" s="52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 s="52"/>
      <c r="B1301" s="52"/>
      <c r="C1301" s="52"/>
      <c r="D1301" s="52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 s="52"/>
      <c r="B1302" s="52"/>
      <c r="C1302" s="52"/>
      <c r="D1302" s="5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 s="52"/>
      <c r="B1303" s="52"/>
      <c r="C1303" s="52"/>
      <c r="D1303" s="52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 s="52"/>
      <c r="B1304" s="52"/>
      <c r="C1304" s="52"/>
      <c r="D1304" s="52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 s="52"/>
      <c r="B1305" s="52"/>
      <c r="C1305" s="52"/>
      <c r="D1305" s="52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 s="52"/>
      <c r="B1306" s="52"/>
      <c r="C1306" s="52"/>
      <c r="D1306" s="52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 s="52"/>
      <c r="B1307" s="52"/>
      <c r="C1307" s="52"/>
      <c r="D1307" s="52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 s="52"/>
      <c r="B1308" s="52"/>
      <c r="C1308" s="52"/>
      <c r="D1308" s="52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 s="52"/>
      <c r="B1309" s="52"/>
      <c r="C1309" s="52"/>
      <c r="D1309" s="52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 s="52"/>
      <c r="B1310" s="52"/>
      <c r="C1310" s="52"/>
      <c r="D1310" s="52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 s="52"/>
      <c r="B1311" s="52"/>
      <c r="C1311" s="52"/>
      <c r="D1311" s="52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 s="52"/>
      <c r="B1312" s="52"/>
      <c r="C1312" s="52"/>
      <c r="D1312" s="5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 s="52"/>
      <c r="B1313" s="52"/>
      <c r="C1313" s="52"/>
      <c r="D1313" s="52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 s="52"/>
      <c r="B1314" s="52"/>
      <c r="C1314" s="52"/>
      <c r="D1314" s="52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 s="52"/>
      <c r="B1315" s="52"/>
      <c r="C1315" s="52"/>
      <c r="D1315" s="52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 s="52"/>
      <c r="B1316" s="52"/>
      <c r="C1316" s="52"/>
      <c r="D1316" s="52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 s="52"/>
      <c r="B1317" s="52"/>
      <c r="C1317" s="52"/>
      <c r="D1317" s="52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 s="52"/>
      <c r="B1318" s="52"/>
      <c r="C1318" s="52"/>
      <c r="D1318" s="52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 s="52"/>
      <c r="B1319" s="52"/>
      <c r="C1319" s="52"/>
      <c r="D1319" s="52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 s="52"/>
      <c r="B1320" s="52"/>
      <c r="C1320" s="52"/>
      <c r="D1320" s="52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 s="52"/>
      <c r="B1321" s="52"/>
      <c r="C1321" s="52"/>
      <c r="D1321" s="52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 s="52"/>
      <c r="B1322" s="52"/>
      <c r="C1322" s="52"/>
      <c r="D1322" s="5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 s="52"/>
      <c r="B1323" s="52"/>
      <c r="C1323" s="52"/>
      <c r="D1323" s="52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 s="52"/>
      <c r="B1324" s="52"/>
      <c r="C1324" s="52"/>
      <c r="D1324" s="52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 s="52"/>
      <c r="B1325" s="52"/>
      <c r="C1325" s="52"/>
      <c r="D1325" s="52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 s="52"/>
      <c r="B1326" s="52"/>
      <c r="C1326" s="52"/>
      <c r="D1326" s="52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 s="52"/>
      <c r="B1327" s="52"/>
      <c r="C1327" s="52"/>
      <c r="D1327" s="52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 s="52"/>
      <c r="B1328" s="52"/>
      <c r="C1328" s="52"/>
      <c r="D1328" s="52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 s="52"/>
      <c r="B1329" s="52"/>
      <c r="C1329" s="52"/>
      <c r="D1329" s="52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 s="52"/>
      <c r="B1330" s="52"/>
      <c r="C1330" s="52"/>
      <c r="D1330" s="52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 s="52"/>
      <c r="B1331" s="52"/>
      <c r="C1331" s="52"/>
      <c r="D1331" s="52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 s="52"/>
      <c r="B1332" s="52"/>
      <c r="C1332" s="52"/>
      <c r="D1332" s="5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 s="52"/>
      <c r="B1333" s="52"/>
      <c r="C1333" s="52"/>
      <c r="D1333" s="52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 s="52"/>
      <c r="B1334" s="52"/>
      <c r="C1334" s="52"/>
      <c r="D1334" s="52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 s="52"/>
      <c r="B1335" s="52"/>
      <c r="C1335" s="52"/>
      <c r="D1335" s="52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 s="52"/>
      <c r="B1336" s="52"/>
      <c r="C1336" s="52"/>
      <c r="D1336" s="52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 s="52"/>
      <c r="B1337" s="52"/>
      <c r="C1337" s="52"/>
      <c r="D1337" s="52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 s="52"/>
      <c r="B1338" s="52"/>
      <c r="C1338" s="52"/>
      <c r="D1338" s="52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 s="52"/>
      <c r="B1339" s="52"/>
      <c r="C1339" s="52"/>
      <c r="D1339" s="52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 s="52"/>
      <c r="B1340" s="52"/>
      <c r="C1340" s="52"/>
      <c r="D1340" s="52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 s="52"/>
      <c r="B1341" s="52"/>
      <c r="C1341" s="52"/>
      <c r="D1341" s="52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 s="52"/>
      <c r="B1342" s="52"/>
      <c r="C1342" s="52"/>
      <c r="D1342" s="5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 s="52"/>
      <c r="B1343" s="52"/>
      <c r="C1343" s="52"/>
      <c r="D1343" s="52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 s="52"/>
      <c r="B1344" s="52"/>
      <c r="C1344" s="52"/>
      <c r="D1344" s="52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 s="52"/>
      <c r="B1345" s="52"/>
      <c r="C1345" s="52"/>
      <c r="D1345" s="52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 s="52"/>
      <c r="B1346" s="52"/>
      <c r="C1346" s="52"/>
      <c r="D1346" s="52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 s="52"/>
      <c r="B1347" s="52"/>
      <c r="C1347" s="52"/>
      <c r="D1347" s="52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 s="52"/>
      <c r="B1348" s="52"/>
      <c r="C1348" s="52"/>
      <c r="D1348" s="52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 s="52"/>
      <c r="B1349" s="52"/>
      <c r="C1349" s="52"/>
      <c r="D1349" s="52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 s="52"/>
      <c r="B1350" s="52"/>
      <c r="C1350" s="52"/>
      <c r="D1350" s="52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 s="52"/>
      <c r="B1351" s="52"/>
      <c r="C1351" s="52"/>
      <c r="D1351" s="52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 s="52"/>
      <c r="B1352" s="52"/>
      <c r="C1352" s="52"/>
      <c r="D1352" s="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 s="52"/>
      <c r="B1353" s="52"/>
      <c r="C1353" s="52"/>
      <c r="D1353" s="52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 s="52"/>
      <c r="B1354" s="52"/>
      <c r="C1354" s="52"/>
      <c r="D1354" s="52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 s="52"/>
      <c r="B1355" s="52"/>
      <c r="C1355" s="52"/>
      <c r="D1355" s="52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 s="52"/>
      <c r="B1356" s="52"/>
      <c r="C1356" s="52"/>
      <c r="D1356" s="52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 s="52"/>
      <c r="B1357" s="52"/>
      <c r="C1357" s="52"/>
      <c r="D1357" s="52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 s="52"/>
      <c r="B1358" s="52"/>
      <c r="C1358" s="52"/>
      <c r="D1358" s="52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 s="52"/>
      <c r="B1359" s="52"/>
      <c r="C1359" s="52"/>
      <c r="D1359" s="52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 s="52"/>
      <c r="B1360" s="52"/>
      <c r="C1360" s="52"/>
      <c r="D1360" s="52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 s="52"/>
      <c r="B1361" s="52"/>
      <c r="C1361" s="52"/>
      <c r="D1361" s="52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 s="52"/>
      <c r="B1362" s="52"/>
      <c r="C1362" s="52"/>
      <c r="D1362" s="5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 s="52"/>
      <c r="B1363" s="52"/>
      <c r="C1363" s="52"/>
      <c r="D1363" s="52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 s="52"/>
      <c r="B1364" s="52"/>
      <c r="C1364" s="52"/>
      <c r="D1364" s="52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 s="52"/>
      <c r="B1365" s="52"/>
      <c r="C1365" s="52"/>
      <c r="D1365" s="52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 s="52"/>
      <c r="B1366" s="52"/>
      <c r="C1366" s="52"/>
      <c r="D1366" s="52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 s="52"/>
      <c r="B1367" s="52"/>
      <c r="C1367" s="52"/>
      <c r="D1367" s="52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 s="52"/>
      <c r="B1368" s="52"/>
      <c r="C1368" s="52"/>
      <c r="D1368" s="52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 s="52"/>
      <c r="B1369" s="52"/>
      <c r="C1369" s="52"/>
      <c r="D1369" s="52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 s="52"/>
      <c r="B1370" s="52"/>
      <c r="C1370" s="52"/>
      <c r="D1370" s="52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 s="52"/>
      <c r="B1371" s="52"/>
      <c r="C1371" s="52"/>
      <c r="D1371" s="52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 s="52"/>
      <c r="B1372" s="52"/>
      <c r="C1372" s="52"/>
      <c r="D1372" s="5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 s="52"/>
      <c r="B1373" s="52"/>
      <c r="C1373" s="52"/>
      <c r="D1373" s="52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 s="52"/>
      <c r="B1374" s="52"/>
      <c r="C1374" s="52"/>
      <c r="D1374" s="52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 s="52"/>
      <c r="B1375" s="52"/>
      <c r="C1375" s="52"/>
      <c r="D1375" s="52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 s="52"/>
      <c r="B1376" s="52"/>
      <c r="C1376" s="52"/>
      <c r="D1376" s="52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 s="52"/>
      <c r="B1377" s="52"/>
      <c r="C1377" s="52"/>
      <c r="D1377" s="52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 s="52"/>
      <c r="B1378" s="52"/>
      <c r="C1378" s="52"/>
      <c r="D1378" s="52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 s="52"/>
      <c r="B1379" s="52"/>
      <c r="C1379" s="52"/>
      <c r="D1379" s="52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 s="52"/>
      <c r="B1380" s="52"/>
      <c r="C1380" s="52"/>
      <c r="D1380" s="52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 s="52"/>
      <c r="B1381" s="52"/>
      <c r="C1381" s="52"/>
      <c r="D1381" s="52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 s="52"/>
      <c r="B1382" s="52"/>
      <c r="C1382" s="52"/>
      <c r="D1382" s="5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 s="52"/>
      <c r="B1383" s="52"/>
      <c r="C1383" s="52"/>
      <c r="D1383" s="52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 s="52"/>
      <c r="B1384" s="52"/>
      <c r="C1384" s="52"/>
      <c r="D1384" s="52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 s="52"/>
      <c r="B1385" s="52"/>
      <c r="C1385" s="52"/>
      <c r="D1385" s="52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 s="52"/>
      <c r="B1386" s="52"/>
      <c r="C1386" s="52"/>
      <c r="D1386" s="52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 s="52"/>
      <c r="B1387" s="52"/>
      <c r="C1387" s="52"/>
      <c r="D1387" s="52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 s="52"/>
      <c r="B1388" s="52"/>
      <c r="C1388" s="52"/>
      <c r="D1388" s="52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 s="52"/>
      <c r="B1389" s="52"/>
      <c r="C1389" s="52"/>
      <c r="D1389" s="52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 s="52"/>
      <c r="B1390" s="52"/>
      <c r="C1390" s="52"/>
      <c r="D1390" s="52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 s="52"/>
      <c r="B1391" s="52"/>
      <c r="C1391" s="52"/>
      <c r="D1391" s="52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 s="52"/>
      <c r="B1392" s="52"/>
      <c r="C1392" s="52"/>
      <c r="D1392" s="5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 s="52"/>
      <c r="B1393" s="52"/>
      <c r="C1393" s="52"/>
      <c r="D1393" s="52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 s="52"/>
      <c r="B1394" s="52"/>
      <c r="C1394" s="52"/>
      <c r="D1394" s="52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 s="52"/>
      <c r="B1395" s="52"/>
      <c r="C1395" s="52"/>
      <c r="D1395" s="52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 s="52"/>
      <c r="B1396" s="52"/>
      <c r="C1396" s="52"/>
      <c r="D1396" s="52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 s="52"/>
      <c r="B1397" s="52"/>
      <c r="C1397" s="52"/>
      <c r="D1397" s="52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 s="52"/>
      <c r="B1398" s="52"/>
      <c r="C1398" s="52"/>
      <c r="D1398" s="52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 s="52"/>
      <c r="B1399" s="52"/>
      <c r="C1399" s="52"/>
      <c r="D1399" s="52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 s="52"/>
      <c r="B1400" s="52"/>
      <c r="C1400" s="52"/>
      <c r="D1400" s="52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 s="52"/>
      <c r="B1401" s="52"/>
      <c r="C1401" s="52"/>
      <c r="D1401" s="52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 s="52"/>
      <c r="B1402" s="52"/>
      <c r="C1402" s="52"/>
      <c r="D1402" s="5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 s="52"/>
      <c r="B1403" s="52"/>
      <c r="C1403" s="52"/>
      <c r="D1403" s="52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 s="52"/>
      <c r="B1404" s="52"/>
      <c r="C1404" s="52"/>
      <c r="D1404" s="52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 s="52"/>
      <c r="B1405" s="52"/>
      <c r="C1405" s="52"/>
      <c r="D1405" s="52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 s="52"/>
      <c r="B1406" s="52"/>
      <c r="C1406" s="52"/>
      <c r="D1406" s="52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 s="52"/>
      <c r="B1407" s="52"/>
      <c r="C1407" s="52"/>
      <c r="D1407" s="52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 s="52"/>
      <c r="B1408" s="52"/>
      <c r="C1408" s="52"/>
      <c r="D1408" s="52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 s="52"/>
      <c r="B1409" s="52"/>
      <c r="C1409" s="52"/>
      <c r="D1409" s="52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 s="52"/>
      <c r="B1410" s="52"/>
      <c r="C1410" s="52"/>
      <c r="D1410" s="52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 s="52"/>
      <c r="B1411" s="52"/>
      <c r="C1411" s="52"/>
      <c r="D1411" s="52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 s="52"/>
      <c r="B1412" s="52"/>
      <c r="C1412" s="52"/>
      <c r="D1412" s="5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 s="52"/>
      <c r="B1413" s="52"/>
      <c r="C1413" s="52"/>
      <c r="D1413" s="52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 s="52"/>
      <c r="B1414" s="52"/>
      <c r="C1414" s="52"/>
      <c r="D1414" s="52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 s="52"/>
      <c r="B1415" s="52"/>
      <c r="C1415" s="52"/>
      <c r="D1415" s="52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 s="52"/>
      <c r="B1416" s="52"/>
      <c r="C1416" s="52"/>
      <c r="D1416" s="52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 s="52"/>
      <c r="B1417" s="52"/>
      <c r="C1417" s="52"/>
      <c r="D1417" s="52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 s="52"/>
      <c r="B1418" s="52"/>
      <c r="C1418" s="52"/>
      <c r="D1418" s="52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 s="52"/>
      <c r="B1419" s="52"/>
      <c r="C1419" s="52"/>
      <c r="D1419" s="52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 s="52"/>
      <c r="B1420" s="52"/>
      <c r="C1420" s="52"/>
      <c r="D1420" s="52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 s="52"/>
      <c r="B1421" s="52"/>
      <c r="C1421" s="52"/>
      <c r="D1421" s="52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 s="52"/>
      <c r="B1422" s="52"/>
      <c r="C1422" s="52"/>
      <c r="D1422" s="5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 s="52"/>
      <c r="B1423" s="52"/>
      <c r="C1423" s="52"/>
      <c r="D1423" s="52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 s="52"/>
      <c r="B1424" s="52"/>
      <c r="C1424" s="52"/>
      <c r="D1424" s="52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 s="52"/>
      <c r="B1425" s="52"/>
      <c r="C1425" s="52"/>
      <c r="D1425" s="52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 s="52"/>
      <c r="B1426" s="52"/>
      <c r="C1426" s="52"/>
      <c r="D1426" s="52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 s="52"/>
      <c r="B1427" s="52"/>
      <c r="C1427" s="52"/>
      <c r="D1427" s="52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 s="52"/>
      <c r="B1428" s="52"/>
      <c r="C1428" s="52"/>
      <c r="D1428" s="52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 s="52"/>
      <c r="B1429" s="52"/>
      <c r="C1429" s="52"/>
      <c r="D1429" s="52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 s="52"/>
      <c r="B1430" s="52"/>
      <c r="C1430" s="52"/>
      <c r="D1430" s="52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 s="52"/>
      <c r="B1431" s="52"/>
      <c r="C1431" s="52"/>
      <c r="D1431" s="52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 s="52"/>
      <c r="B1432" s="52"/>
      <c r="C1432" s="52"/>
      <c r="D1432" s="5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 s="52"/>
      <c r="B1433" s="52"/>
      <c r="C1433" s="52"/>
      <c r="D1433" s="52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 s="52"/>
      <c r="B1434" s="52"/>
      <c r="C1434" s="52"/>
      <c r="D1434" s="52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 s="52"/>
      <c r="B1435" s="52"/>
      <c r="C1435" s="52"/>
      <c r="D1435" s="52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 s="52"/>
      <c r="B1436" s="52"/>
      <c r="C1436" s="52"/>
      <c r="D1436" s="52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 s="52"/>
      <c r="B1437" s="52"/>
      <c r="C1437" s="52"/>
      <c r="D1437" s="52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 s="52"/>
      <c r="B1438" s="52"/>
      <c r="C1438" s="52"/>
      <c r="D1438" s="52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 s="52"/>
      <c r="B1439" s="52"/>
      <c r="C1439" s="52"/>
      <c r="D1439" s="52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 s="52"/>
      <c r="B1440" s="52"/>
      <c r="C1440" s="52"/>
      <c r="D1440" s="52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 s="52"/>
      <c r="B1441" s="52"/>
      <c r="C1441" s="52"/>
      <c r="D1441" s="52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 s="52"/>
      <c r="B1442" s="52"/>
      <c r="C1442" s="52"/>
      <c r="D1442" s="5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 s="52"/>
      <c r="B1443" s="52"/>
      <c r="C1443" s="52"/>
      <c r="D1443" s="52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 s="52"/>
      <c r="B1444" s="52"/>
      <c r="C1444" s="52"/>
      <c r="D1444" s="52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 s="52"/>
      <c r="B1445" s="52"/>
      <c r="C1445" s="52"/>
      <c r="D1445" s="52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 s="52"/>
      <c r="B1446" s="52"/>
      <c r="C1446" s="52"/>
      <c r="D1446" s="52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 s="52"/>
      <c r="B1447" s="52"/>
      <c r="C1447" s="52"/>
      <c r="D1447" s="52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 s="52"/>
      <c r="B1448" s="52"/>
      <c r="C1448" s="52"/>
      <c r="D1448" s="52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 s="52"/>
      <c r="B1449" s="52"/>
      <c r="C1449" s="52"/>
      <c r="D1449" s="52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 s="52"/>
      <c r="B1450" s="52"/>
      <c r="C1450" s="52"/>
      <c r="D1450" s="52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 s="52"/>
      <c r="B1451" s="52"/>
      <c r="C1451" s="52"/>
      <c r="D1451" s="52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 s="52"/>
      <c r="B1452" s="52"/>
      <c r="C1452" s="52"/>
      <c r="D1452" s="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 s="52"/>
      <c r="B1453" s="52"/>
      <c r="C1453" s="52"/>
      <c r="D1453" s="52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 s="52"/>
      <c r="B1454" s="52"/>
      <c r="C1454" s="52"/>
      <c r="D1454" s="52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 s="52"/>
      <c r="B1455" s="52"/>
      <c r="C1455" s="52"/>
      <c r="D1455" s="52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 s="52"/>
      <c r="B1456" s="52"/>
      <c r="C1456" s="52"/>
      <c r="D1456" s="52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 s="52"/>
      <c r="B1457" s="52"/>
      <c r="C1457" s="52"/>
      <c r="D1457" s="52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 s="52"/>
      <c r="B1458" s="52"/>
      <c r="C1458" s="52"/>
      <c r="D1458" s="52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 s="52"/>
      <c r="B1459" s="52"/>
      <c r="C1459" s="52"/>
      <c r="D1459" s="52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 s="52"/>
      <c r="B1460" s="52"/>
      <c r="C1460" s="52"/>
      <c r="D1460" s="52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 s="52"/>
      <c r="B1461" s="52"/>
      <c r="C1461" s="52"/>
      <c r="D1461" s="52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 s="52"/>
      <c r="B1462" s="52"/>
      <c r="C1462" s="52"/>
      <c r="D1462" s="5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 s="52"/>
      <c r="B1463" s="52"/>
      <c r="C1463" s="52"/>
      <c r="D1463" s="52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 s="52"/>
      <c r="B1464" s="52"/>
      <c r="C1464" s="52"/>
      <c r="D1464" s="52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 s="52"/>
      <c r="B1465" s="52"/>
      <c r="C1465" s="52"/>
      <c r="D1465" s="52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 s="52"/>
      <c r="B1466" s="52"/>
      <c r="C1466" s="52"/>
      <c r="D1466" s="52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 s="52"/>
      <c r="B1467" s="52"/>
      <c r="C1467" s="52"/>
      <c r="D1467" s="52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 s="52"/>
      <c r="B1468" s="52"/>
      <c r="C1468" s="52"/>
      <c r="D1468" s="52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 s="52"/>
      <c r="B1469" s="52"/>
      <c r="C1469" s="52"/>
      <c r="D1469" s="52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 s="52"/>
      <c r="B1470" s="52"/>
      <c r="C1470" s="52"/>
      <c r="D1470" s="52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 s="52"/>
      <c r="B1471" s="52"/>
      <c r="C1471" s="52"/>
      <c r="D1471" s="52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 s="52"/>
      <c r="B1472" s="52"/>
      <c r="C1472" s="52"/>
      <c r="D1472" s="5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 s="52"/>
      <c r="B1473" s="52"/>
      <c r="C1473" s="52"/>
      <c r="D1473" s="52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 s="52"/>
      <c r="B1474" s="52"/>
      <c r="C1474" s="52"/>
      <c r="D1474" s="52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 s="52"/>
      <c r="B1475" s="52"/>
      <c r="C1475" s="52"/>
      <c r="D1475" s="52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 s="52"/>
      <c r="B1476" s="52"/>
      <c r="C1476" s="52"/>
      <c r="D1476" s="52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 s="52"/>
      <c r="B1477" s="52"/>
      <c r="C1477" s="52"/>
      <c r="D1477" s="52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 s="52"/>
      <c r="B1478" s="52"/>
      <c r="C1478" s="52"/>
      <c r="D1478" s="52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 s="52"/>
      <c r="B1479" s="52"/>
      <c r="C1479" s="52"/>
      <c r="D1479" s="52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 s="52"/>
      <c r="B1480" s="52"/>
      <c r="C1480" s="52"/>
      <c r="D1480" s="52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 s="52"/>
      <c r="B1481" s="52"/>
      <c r="C1481" s="52"/>
      <c r="D1481" s="52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 s="52"/>
      <c r="B1482" s="52"/>
      <c r="C1482" s="52"/>
      <c r="D1482" s="5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 s="52"/>
      <c r="B1483" s="52"/>
      <c r="C1483" s="52"/>
      <c r="D1483" s="52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 s="52"/>
      <c r="B1484" s="52"/>
      <c r="C1484" s="52"/>
      <c r="D1484" s="52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 s="52"/>
      <c r="B1485" s="52"/>
      <c r="C1485" s="52"/>
      <c r="D1485" s="52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 s="52"/>
      <c r="B1486" s="52"/>
      <c r="C1486" s="52"/>
      <c r="D1486" s="52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 s="52"/>
      <c r="B1487" s="52"/>
      <c r="C1487" s="52"/>
      <c r="D1487" s="52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 s="52"/>
      <c r="B1488" s="52"/>
      <c r="C1488" s="52"/>
      <c r="D1488" s="52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 s="52"/>
      <c r="B1489" s="52"/>
      <c r="C1489" s="52"/>
      <c r="D1489" s="52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 s="52"/>
      <c r="B1490" s="52"/>
      <c r="C1490" s="52"/>
      <c r="D1490" s="52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 s="52"/>
      <c r="B1491" s="52"/>
      <c r="C1491" s="52"/>
      <c r="D1491" s="52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 s="52"/>
      <c r="B1492" s="52"/>
      <c r="C1492" s="52"/>
      <c r="D1492" s="5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 s="52"/>
      <c r="B1493" s="52"/>
      <c r="C1493" s="52"/>
      <c r="D1493" s="52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 s="52"/>
      <c r="B1494" s="52"/>
      <c r="C1494" s="52"/>
      <c r="D1494" s="52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 s="52"/>
      <c r="B1495" s="52"/>
      <c r="C1495" s="52"/>
      <c r="D1495" s="52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 s="52"/>
      <c r="B1496" s="52"/>
      <c r="C1496" s="52"/>
      <c r="D1496" s="52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 s="52"/>
      <c r="B1497" s="52"/>
      <c r="C1497" s="52"/>
      <c r="D1497" s="52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 s="52"/>
      <c r="B1498" s="52"/>
      <c r="C1498" s="52"/>
      <c r="D1498" s="52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 s="52"/>
      <c r="B1499" s="52"/>
      <c r="C1499" s="52"/>
      <c r="D1499" s="52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 s="52"/>
      <c r="B1500" s="52"/>
      <c r="C1500" s="52"/>
      <c r="D1500" s="52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 s="52"/>
      <c r="B1501" s="52"/>
      <c r="C1501" s="52"/>
      <c r="D1501" s="52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 s="52"/>
      <c r="B1502" s="52"/>
      <c r="C1502" s="52"/>
      <c r="D1502" s="5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 s="52"/>
      <c r="B1503" s="52"/>
      <c r="C1503" s="52"/>
      <c r="D1503" s="52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 s="52"/>
      <c r="B1504" s="52"/>
      <c r="C1504" s="52"/>
      <c r="D1504" s="52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 s="52"/>
      <c r="B1505" s="52"/>
      <c r="C1505" s="52"/>
      <c r="D1505" s="52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 s="52"/>
      <c r="B1506" s="52"/>
      <c r="C1506" s="52"/>
      <c r="D1506" s="52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 s="52"/>
      <c r="B1507" s="52"/>
      <c r="C1507" s="52"/>
      <c r="D1507" s="52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 s="52"/>
      <c r="B1508" s="52"/>
      <c r="C1508" s="52"/>
      <c r="D1508" s="52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 s="52"/>
      <c r="B1509" s="52"/>
      <c r="C1509" s="52"/>
      <c r="D1509" s="52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 s="52"/>
      <c r="B1510" s="52"/>
      <c r="C1510" s="52"/>
      <c r="D1510" s="52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 s="52"/>
      <c r="B1511" s="52"/>
      <c r="C1511" s="52"/>
      <c r="D1511" s="52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 s="52"/>
      <c r="B1512" s="52"/>
      <c r="C1512" s="52"/>
      <c r="D1512" s="5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 s="52"/>
      <c r="B1513" s="52"/>
      <c r="C1513" s="52"/>
      <c r="D1513" s="52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 s="52"/>
      <c r="B1514" s="52"/>
      <c r="C1514" s="52"/>
      <c r="D1514" s="52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 s="52"/>
      <c r="B1515" s="52"/>
      <c r="C1515" s="52"/>
      <c r="D1515" s="52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 s="52"/>
      <c r="B1516" s="52"/>
      <c r="C1516" s="52"/>
      <c r="D1516" s="52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 s="52"/>
      <c r="B1517" s="52"/>
      <c r="C1517" s="52"/>
      <c r="D1517" s="52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 s="52"/>
      <c r="B1518" s="52"/>
      <c r="C1518" s="52"/>
      <c r="D1518" s="52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 s="52"/>
      <c r="B1519" s="52"/>
      <c r="C1519" s="52"/>
      <c r="D1519" s="52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 s="52"/>
      <c r="B1520" s="52"/>
      <c r="C1520" s="52"/>
      <c r="D1520" s="52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 s="52"/>
      <c r="B1521" s="52"/>
      <c r="C1521" s="52"/>
      <c r="D1521" s="52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 s="52"/>
      <c r="B1522" s="52"/>
      <c r="C1522" s="52"/>
      <c r="D1522" s="5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 s="52"/>
      <c r="B1523" s="52"/>
      <c r="C1523" s="52"/>
      <c r="D1523" s="52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 s="52"/>
      <c r="B1524" s="52"/>
      <c r="C1524" s="52"/>
      <c r="D1524" s="52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 s="52"/>
      <c r="B1525" s="52"/>
      <c r="C1525" s="52"/>
      <c r="D1525" s="52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 s="52"/>
      <c r="B1526" s="52"/>
      <c r="C1526" s="52"/>
      <c r="D1526" s="52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 s="52"/>
      <c r="B1527" s="52"/>
      <c r="C1527" s="52"/>
      <c r="D1527" s="52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 s="52"/>
      <c r="B1528" s="52"/>
      <c r="C1528" s="52"/>
      <c r="D1528" s="52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 s="52"/>
      <c r="B1529" s="52"/>
      <c r="C1529" s="52"/>
      <c r="D1529" s="52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 s="52"/>
      <c r="B1530" s="52"/>
      <c r="C1530" s="52"/>
      <c r="D1530" s="52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 s="52"/>
      <c r="B1531" s="52"/>
      <c r="C1531" s="52"/>
      <c r="D1531" s="52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 s="52"/>
      <c r="B1532" s="52"/>
      <c r="C1532" s="52"/>
      <c r="D1532" s="5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 s="52"/>
      <c r="B1533" s="52"/>
      <c r="C1533" s="52"/>
      <c r="D1533" s="52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 s="52"/>
      <c r="B1534" s="52"/>
      <c r="C1534" s="52"/>
      <c r="D1534" s="52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 s="52"/>
      <c r="B1535" s="52"/>
      <c r="C1535" s="52"/>
      <c r="D1535" s="52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 s="52"/>
      <c r="B1536" s="52"/>
      <c r="C1536" s="52"/>
      <c r="D1536" s="52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 s="52"/>
      <c r="B1537" s="52"/>
      <c r="C1537" s="52"/>
      <c r="D1537" s="52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 s="52"/>
      <c r="B1538" s="52"/>
      <c r="C1538" s="52"/>
      <c r="D1538" s="52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 s="52"/>
      <c r="B1539" s="52"/>
      <c r="C1539" s="52"/>
      <c r="D1539" s="52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 s="52"/>
      <c r="B1540" s="52"/>
      <c r="C1540" s="52"/>
      <c r="D1540" s="52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 s="52"/>
      <c r="B1541" s="52"/>
      <c r="C1541" s="52"/>
      <c r="D1541" s="52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 s="52"/>
      <c r="B1542" s="52"/>
      <c r="C1542" s="52"/>
      <c r="D1542" s="5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 s="52"/>
      <c r="B1543" s="52"/>
      <c r="C1543" s="52"/>
      <c r="D1543" s="52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 s="52"/>
      <c r="B1544" s="52"/>
      <c r="C1544" s="52"/>
      <c r="D1544" s="52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 s="52"/>
      <c r="B1545" s="52"/>
      <c r="C1545" s="52"/>
      <c r="D1545" s="52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 s="52"/>
      <c r="B1546" s="52"/>
      <c r="C1546" s="52"/>
      <c r="D1546" s="52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 s="52"/>
      <c r="B1547" s="52"/>
      <c r="C1547" s="52"/>
      <c r="D1547" s="52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 s="52"/>
      <c r="B1548" s="52"/>
      <c r="C1548" s="52"/>
      <c r="D1548" s="52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 s="52"/>
      <c r="B1549" s="52"/>
      <c r="C1549" s="52"/>
      <c r="D1549" s="52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 s="52"/>
      <c r="B1550" s="52"/>
      <c r="C1550" s="52"/>
      <c r="D1550" s="52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 s="52"/>
      <c r="B1551" s="52"/>
      <c r="C1551" s="52"/>
      <c r="D1551" s="52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 s="52"/>
      <c r="B1552" s="52"/>
      <c r="C1552" s="52"/>
      <c r="D1552" s="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 s="52"/>
      <c r="B1553" s="52"/>
      <c r="C1553" s="52"/>
      <c r="D1553" s="52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 s="52"/>
      <c r="B1554" s="52"/>
      <c r="C1554" s="52"/>
      <c r="D1554" s="52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 s="52"/>
      <c r="B1555" s="52"/>
      <c r="C1555" s="52"/>
      <c r="D1555" s="52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 s="52"/>
      <c r="B1556" s="52"/>
      <c r="C1556" s="52"/>
      <c r="D1556" s="52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 s="52"/>
      <c r="B1557" s="52"/>
      <c r="C1557" s="52"/>
      <c r="D1557" s="52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 s="52"/>
      <c r="B1558" s="52"/>
      <c r="C1558" s="52"/>
      <c r="D1558" s="52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 s="52"/>
      <c r="B1559" s="52"/>
      <c r="C1559" s="52"/>
      <c r="D1559" s="52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 s="52"/>
      <c r="B1560" s="52"/>
      <c r="C1560" s="52"/>
      <c r="D1560" s="52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 s="52"/>
      <c r="B1561" s="52"/>
      <c r="C1561" s="52"/>
      <c r="D1561" s="52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 s="52"/>
      <c r="B1562" s="52"/>
      <c r="C1562" s="52"/>
      <c r="D1562" s="5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 s="52"/>
      <c r="B1563" s="52"/>
      <c r="C1563" s="52"/>
      <c r="D1563" s="52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 s="52"/>
      <c r="B1564" s="52"/>
      <c r="C1564" s="52"/>
      <c r="D1564" s="52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 s="52"/>
      <c r="B1565" s="52"/>
      <c r="C1565" s="52"/>
      <c r="D1565" s="52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 s="52"/>
      <c r="B1566" s="52"/>
      <c r="C1566" s="52"/>
      <c r="D1566" s="52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 s="52"/>
      <c r="B1567" s="52"/>
      <c r="C1567" s="52"/>
      <c r="D1567" s="52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 s="52"/>
      <c r="B1568" s="52"/>
      <c r="C1568" s="52"/>
      <c r="D1568" s="52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 s="52"/>
      <c r="B1569" s="52"/>
      <c r="C1569" s="52"/>
      <c r="D1569" s="52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 s="52"/>
      <c r="B1570" s="52"/>
      <c r="C1570" s="52"/>
      <c r="D1570" s="52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 s="52"/>
      <c r="B1571" s="52"/>
      <c r="C1571" s="52"/>
      <c r="D1571" s="52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 s="52"/>
      <c r="B1572" s="52"/>
      <c r="C1572" s="52"/>
      <c r="D1572" s="5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 s="52"/>
      <c r="B1573" s="52"/>
      <c r="C1573" s="52"/>
      <c r="D1573" s="52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 s="52"/>
      <c r="B1574" s="52"/>
      <c r="C1574" s="52"/>
      <c r="D1574" s="52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 s="52"/>
      <c r="B1575" s="52"/>
      <c r="C1575" s="52"/>
      <c r="D1575" s="52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 s="52"/>
      <c r="B1576" s="52"/>
      <c r="C1576" s="52"/>
      <c r="D1576" s="52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 s="52"/>
      <c r="B1577" s="52"/>
      <c r="C1577" s="52"/>
      <c r="D1577" s="52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 s="52"/>
      <c r="B1578" s="52"/>
      <c r="C1578" s="52"/>
      <c r="D1578" s="52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 s="52"/>
      <c r="B1579" s="52"/>
      <c r="C1579" s="52"/>
      <c r="D1579" s="52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 s="52"/>
      <c r="B1580" s="52"/>
      <c r="C1580" s="52"/>
      <c r="D1580" s="52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 s="52"/>
      <c r="B1581" s="52"/>
      <c r="C1581" s="52"/>
      <c r="D1581" s="52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 s="52"/>
      <c r="B1582" s="52"/>
      <c r="C1582" s="52"/>
      <c r="D1582" s="5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 s="52"/>
      <c r="B1583" s="52"/>
      <c r="C1583" s="52"/>
      <c r="D1583" s="52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 s="52"/>
      <c r="B1584" s="52"/>
      <c r="C1584" s="52"/>
      <c r="D1584" s="52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 s="52"/>
      <c r="B1585" s="52"/>
      <c r="C1585" s="52"/>
      <c r="D1585" s="52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 s="52"/>
      <c r="B1586" s="52"/>
      <c r="C1586" s="52"/>
      <c r="D1586" s="52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 s="52"/>
      <c r="B1587" s="52"/>
      <c r="C1587" s="52"/>
      <c r="D1587" s="52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 s="52"/>
      <c r="B1588" s="52"/>
      <c r="C1588" s="52"/>
      <c r="D1588" s="52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 s="52"/>
      <c r="B1589" s="52"/>
      <c r="C1589" s="52"/>
      <c r="D1589" s="52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 s="52"/>
      <c r="B1590" s="52"/>
      <c r="C1590" s="52"/>
      <c r="D1590" s="52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 s="52"/>
      <c r="B1591" s="52"/>
      <c r="C1591" s="52"/>
      <c r="D1591" s="52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 s="52"/>
      <c r="B1592" s="52"/>
      <c r="C1592" s="52"/>
      <c r="D1592" s="5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 s="52"/>
      <c r="B1593" s="52"/>
      <c r="C1593" s="52"/>
      <c r="D1593" s="52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 s="52"/>
      <c r="B1594" s="52"/>
      <c r="C1594" s="52"/>
      <c r="D1594" s="52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 s="52"/>
      <c r="B1595" s="52"/>
      <c r="C1595" s="52"/>
      <c r="D1595" s="52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 s="52"/>
      <c r="B1596" s="52"/>
      <c r="C1596" s="52"/>
      <c r="D1596" s="52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 s="52"/>
      <c r="B1597" s="52"/>
      <c r="C1597" s="52"/>
      <c r="D1597" s="52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 s="52"/>
      <c r="B1598" s="52"/>
      <c r="C1598" s="52"/>
      <c r="D1598" s="52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 s="52"/>
      <c r="B1599" s="52"/>
      <c r="C1599" s="52"/>
      <c r="D1599" s="52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 s="52"/>
      <c r="B1600" s="52"/>
      <c r="C1600" s="52"/>
      <c r="D1600" s="52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 s="52"/>
      <c r="B1601" s="52"/>
      <c r="C1601" s="52"/>
      <c r="D1601" s="52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 s="52"/>
      <c r="B1602" s="52"/>
      <c r="C1602" s="52"/>
      <c r="D1602" s="5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 s="52"/>
      <c r="B1603" s="52"/>
      <c r="C1603" s="52"/>
      <c r="D1603" s="52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 s="52"/>
      <c r="B1604" s="52"/>
      <c r="C1604" s="52"/>
      <c r="D1604" s="52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 s="52"/>
      <c r="B1605" s="52"/>
      <c r="C1605" s="52"/>
      <c r="D1605" s="52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 s="52"/>
      <c r="B1606" s="52"/>
      <c r="C1606" s="52"/>
      <c r="D1606" s="52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 s="52"/>
      <c r="B1607" s="52"/>
      <c r="C1607" s="52"/>
      <c r="D1607" s="52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 s="52"/>
      <c r="B1608" s="52"/>
      <c r="C1608" s="52"/>
      <c r="D1608" s="52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 s="52"/>
      <c r="B1609" s="52"/>
      <c r="C1609" s="52"/>
      <c r="D1609" s="52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 s="52"/>
      <c r="B1610" s="52"/>
      <c r="C1610" s="52"/>
      <c r="D1610" s="52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 s="52"/>
      <c r="B1611" s="52"/>
      <c r="C1611" s="52"/>
      <c r="D1611" s="52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 s="52"/>
      <c r="B1612" s="52"/>
      <c r="C1612" s="52"/>
      <c r="D1612" s="5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 s="52"/>
      <c r="B1613" s="52"/>
      <c r="C1613" s="52"/>
      <c r="D1613" s="52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 s="52"/>
      <c r="B1614" s="52"/>
      <c r="C1614" s="52"/>
      <c r="D1614" s="52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 s="52"/>
      <c r="B1615" s="52"/>
      <c r="C1615" s="52"/>
      <c r="D1615" s="52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 s="52"/>
      <c r="B1616" s="52"/>
      <c r="C1616" s="52"/>
      <c r="D1616" s="52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 s="52"/>
      <c r="B1617" s="52"/>
      <c r="C1617" s="52"/>
      <c r="D1617" s="52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 s="52"/>
      <c r="B1618" s="52"/>
      <c r="C1618" s="52"/>
      <c r="D1618" s="52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 s="52"/>
      <c r="B1619" s="52"/>
      <c r="C1619" s="52"/>
      <c r="D1619" s="52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 s="52"/>
      <c r="B1620" s="52"/>
      <c r="C1620" s="52"/>
      <c r="D1620" s="52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 s="52"/>
      <c r="B1621" s="52"/>
      <c r="C1621" s="52"/>
      <c r="D1621" s="52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 s="52"/>
      <c r="B1622" s="52"/>
      <c r="C1622" s="52"/>
      <c r="D1622" s="5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 s="52"/>
      <c r="B1623" s="52"/>
      <c r="C1623" s="52"/>
      <c r="D1623" s="52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 s="52"/>
      <c r="B1624" s="52"/>
      <c r="C1624" s="52"/>
      <c r="D1624" s="52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 s="52"/>
      <c r="B1625" s="52"/>
      <c r="C1625" s="52"/>
      <c r="D1625" s="52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 s="52"/>
      <c r="B1626" s="52"/>
      <c r="C1626" s="52"/>
      <c r="D1626" s="52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 s="52"/>
      <c r="B1627" s="52"/>
      <c r="C1627" s="52"/>
      <c r="D1627" s="52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 s="52"/>
      <c r="B1628" s="52"/>
      <c r="C1628" s="52"/>
      <c r="D1628" s="52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 s="52"/>
      <c r="B1629" s="52"/>
      <c r="C1629" s="52"/>
      <c r="D1629" s="52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 s="52"/>
      <c r="B1630" s="52"/>
      <c r="C1630" s="52"/>
      <c r="D1630" s="52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 s="52"/>
      <c r="B1631" s="52"/>
      <c r="C1631" s="52"/>
      <c r="D1631" s="52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 s="52"/>
      <c r="B1632" s="52"/>
      <c r="C1632" s="52"/>
      <c r="D1632" s="5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 s="52"/>
      <c r="B1633" s="52"/>
      <c r="C1633" s="52"/>
      <c r="D1633" s="52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 s="52"/>
      <c r="B1634" s="52"/>
      <c r="C1634" s="52"/>
      <c r="D1634" s="52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 s="52"/>
      <c r="B1635" s="52"/>
      <c r="C1635" s="52"/>
      <c r="D1635" s="52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 s="52"/>
      <c r="B1636" s="52"/>
      <c r="C1636" s="52"/>
      <c r="D1636" s="52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 s="52"/>
      <c r="B1637" s="52"/>
      <c r="C1637" s="52"/>
      <c r="D1637" s="52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 s="52"/>
      <c r="B1638" s="52"/>
      <c r="C1638" s="52"/>
      <c r="D1638" s="52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 s="52"/>
      <c r="B1639" s="52"/>
      <c r="C1639" s="52"/>
      <c r="D1639" s="52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 s="52"/>
      <c r="B1640" s="52"/>
      <c r="C1640" s="52"/>
      <c r="D1640" s="52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 s="52"/>
      <c r="B1641" s="52"/>
      <c r="C1641" s="52"/>
      <c r="D1641" s="52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 s="52"/>
      <c r="B1642" s="52"/>
      <c r="C1642" s="52"/>
      <c r="D1642" s="5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 s="52"/>
      <c r="B1643" s="52"/>
      <c r="C1643" s="52"/>
      <c r="D1643" s="52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 s="52"/>
      <c r="B1644" s="52"/>
      <c r="C1644" s="52"/>
      <c r="D1644" s="52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 s="52"/>
      <c r="B1645" s="52"/>
      <c r="C1645" s="52"/>
      <c r="D1645" s="52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 s="52"/>
      <c r="B1646" s="52"/>
      <c r="C1646" s="52"/>
      <c r="D1646" s="52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 s="52"/>
      <c r="B1647" s="52"/>
      <c r="C1647" s="52"/>
      <c r="D1647" s="52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 s="52"/>
      <c r="B1648" s="52"/>
      <c r="C1648" s="52"/>
      <c r="D1648" s="52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 s="52"/>
      <c r="B1649" s="52"/>
      <c r="C1649" s="52"/>
      <c r="D1649" s="52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 s="52"/>
      <c r="B1650" s="52"/>
      <c r="C1650" s="52"/>
      <c r="D1650" s="52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 s="52"/>
      <c r="B1651" s="52"/>
      <c r="C1651" s="52"/>
      <c r="D1651" s="52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 s="52"/>
      <c r="B1652" s="52"/>
      <c r="C1652" s="52"/>
      <c r="D1652" s="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 s="52"/>
      <c r="B1653" s="52"/>
      <c r="C1653" s="52"/>
      <c r="D1653" s="52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 s="52"/>
      <c r="B1654" s="52"/>
      <c r="C1654" s="52"/>
      <c r="D1654" s="52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 s="52"/>
      <c r="B1655" s="52"/>
      <c r="C1655" s="52"/>
      <c r="D1655" s="52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 s="52"/>
      <c r="B1656" s="52"/>
      <c r="C1656" s="52"/>
      <c r="D1656" s="52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 s="52"/>
      <c r="B1657" s="52"/>
      <c r="C1657" s="52"/>
      <c r="D1657" s="52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 s="52"/>
      <c r="B1658" s="52"/>
      <c r="C1658" s="52"/>
      <c r="D1658" s="52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 s="52"/>
      <c r="B1659" s="52"/>
      <c r="C1659" s="52"/>
      <c r="D1659" s="52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 s="52"/>
      <c r="B1660" s="52"/>
      <c r="C1660" s="52"/>
      <c r="D1660" s="52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 s="52"/>
      <c r="B1661" s="52"/>
      <c r="C1661" s="52"/>
      <c r="D1661" s="52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 s="52"/>
      <c r="B1662" s="52"/>
      <c r="C1662" s="52"/>
      <c r="D1662" s="5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 s="52"/>
      <c r="B1663" s="52"/>
      <c r="C1663" s="52"/>
      <c r="D1663" s="52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 s="52"/>
      <c r="B1664" s="52"/>
      <c r="C1664" s="52"/>
      <c r="D1664" s="52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 s="52"/>
      <c r="B1665" s="52"/>
      <c r="C1665" s="52"/>
      <c r="D1665" s="52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 s="52"/>
      <c r="B1666" s="52"/>
      <c r="C1666" s="52"/>
      <c r="D1666" s="52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 s="52"/>
      <c r="B1667" s="52"/>
      <c r="C1667" s="52"/>
      <c r="D1667" s="52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 s="52"/>
      <c r="B1668" s="52"/>
      <c r="C1668" s="52"/>
      <c r="D1668" s="52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 s="52"/>
      <c r="B1669" s="52"/>
      <c r="C1669" s="52"/>
      <c r="D1669" s="52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 s="52"/>
      <c r="B1670" s="52"/>
      <c r="C1670" s="52"/>
      <c r="D1670" s="52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 s="52"/>
      <c r="B1671" s="52"/>
      <c r="C1671" s="52"/>
      <c r="D1671" s="52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 s="52"/>
      <c r="B1672" s="52"/>
      <c r="C1672" s="52"/>
      <c r="D1672" s="5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 s="52"/>
      <c r="B1673" s="52"/>
      <c r="C1673" s="52"/>
      <c r="D1673" s="52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 s="52"/>
      <c r="B1674" s="52"/>
      <c r="C1674" s="52"/>
      <c r="D1674" s="52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 s="52"/>
      <c r="B1675" s="52"/>
      <c r="C1675" s="52"/>
      <c r="D1675" s="52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 s="52"/>
      <c r="B1676" s="52"/>
      <c r="C1676" s="52"/>
      <c r="D1676" s="52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 s="52"/>
      <c r="B1677" s="52"/>
      <c r="C1677" s="52"/>
      <c r="D1677" s="52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 s="52"/>
      <c r="B1678" s="52"/>
      <c r="C1678" s="52"/>
      <c r="D1678" s="52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 s="52"/>
      <c r="B1679" s="52"/>
      <c r="C1679" s="52"/>
      <c r="D1679" s="52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 s="52"/>
      <c r="B1680" s="52"/>
      <c r="C1680" s="52"/>
      <c r="D1680" s="52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 s="52"/>
      <c r="B1681" s="52"/>
      <c r="C1681" s="52"/>
      <c r="D1681" s="52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 s="52"/>
      <c r="B1682" s="52"/>
      <c r="C1682" s="52"/>
      <c r="D1682" s="5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 s="52"/>
      <c r="B1683" s="52"/>
      <c r="C1683" s="52"/>
      <c r="D1683" s="52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 s="52"/>
      <c r="B1684" s="52"/>
      <c r="C1684" s="52"/>
      <c r="D1684" s="52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 s="52"/>
      <c r="B1685" s="52"/>
      <c r="C1685" s="52"/>
      <c r="D1685" s="52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 s="52"/>
      <c r="B1686" s="52"/>
      <c r="C1686" s="52"/>
      <c r="D1686" s="52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 s="52"/>
      <c r="B1687" s="52"/>
      <c r="C1687" s="52"/>
      <c r="D1687" s="52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 s="52"/>
      <c r="B1688" s="52"/>
      <c r="C1688" s="52"/>
      <c r="D1688" s="52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 s="52"/>
      <c r="B1689" s="52"/>
      <c r="C1689" s="52"/>
      <c r="D1689" s="52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 s="52"/>
      <c r="B1690" s="52"/>
      <c r="C1690" s="52"/>
      <c r="D1690" s="52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 s="52"/>
      <c r="B1691" s="52"/>
      <c r="C1691" s="52"/>
      <c r="D1691" s="52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 s="52"/>
      <c r="B1692" s="52"/>
      <c r="C1692" s="52"/>
      <c r="D1692" s="5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 s="52"/>
      <c r="B1693" s="52"/>
      <c r="C1693" s="52"/>
      <c r="D1693" s="52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 s="52"/>
      <c r="B1694" s="52"/>
      <c r="C1694" s="52"/>
      <c r="D1694" s="52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 s="52"/>
      <c r="B1695" s="52"/>
      <c r="C1695" s="52"/>
      <c r="D1695" s="52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 s="52"/>
      <c r="B1696" s="52"/>
      <c r="C1696" s="52"/>
      <c r="D1696" s="52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 s="52"/>
      <c r="B1697" s="52"/>
      <c r="C1697" s="52"/>
      <c r="D1697" s="52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 s="52"/>
      <c r="B1698" s="52"/>
      <c r="C1698" s="52"/>
      <c r="D1698" s="52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 s="52"/>
      <c r="B1699" s="52"/>
      <c r="C1699" s="52"/>
      <c r="D1699" s="52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 s="52"/>
      <c r="B1700" s="52"/>
      <c r="C1700" s="52"/>
      <c r="D1700" s="52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 s="52"/>
      <c r="B1701" s="52"/>
      <c r="C1701" s="52"/>
      <c r="D1701" s="52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 s="52"/>
      <c r="B1702" s="52"/>
      <c r="C1702" s="52"/>
      <c r="D1702" s="5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 s="52"/>
      <c r="B1703" s="52"/>
      <c r="C1703" s="52"/>
      <c r="D1703" s="52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 s="52"/>
      <c r="B1704" s="52"/>
      <c r="C1704" s="52"/>
      <c r="D1704" s="52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 s="52"/>
      <c r="B1705" s="52"/>
      <c r="C1705" s="52"/>
      <c r="D1705" s="52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 s="52"/>
      <c r="B1706" s="52"/>
      <c r="C1706" s="52"/>
      <c r="D1706" s="52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 s="52"/>
      <c r="B1707" s="52"/>
      <c r="C1707" s="52"/>
      <c r="D1707" s="52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 s="52"/>
      <c r="B1708" s="52"/>
      <c r="C1708" s="52"/>
      <c r="D1708" s="52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 s="52"/>
      <c r="B1709" s="52"/>
      <c r="C1709" s="52"/>
      <c r="D1709" s="52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 s="52"/>
      <c r="B1710" s="52"/>
      <c r="C1710" s="52"/>
      <c r="D1710" s="52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 s="52"/>
      <c r="B1711" s="52"/>
      <c r="C1711" s="52"/>
      <c r="D1711" s="52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 s="52"/>
      <c r="B1712" s="52"/>
      <c r="C1712" s="52"/>
      <c r="D1712" s="5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 s="52"/>
      <c r="B1713" s="52"/>
      <c r="C1713" s="52"/>
      <c r="D1713" s="52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 s="52"/>
      <c r="B1714" s="52"/>
      <c r="C1714" s="52"/>
      <c r="D1714" s="52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 s="52"/>
      <c r="B1715" s="52"/>
      <c r="C1715" s="52"/>
      <c r="D1715" s="52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 s="52"/>
      <c r="B1716" s="52"/>
      <c r="C1716" s="52"/>
      <c r="D1716" s="52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 s="52"/>
      <c r="B1717" s="52"/>
      <c r="C1717" s="52"/>
      <c r="D1717" s="52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 s="52"/>
      <c r="B1718" s="52"/>
      <c r="C1718" s="52"/>
      <c r="D1718" s="52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 s="52"/>
      <c r="B1719" s="52"/>
      <c r="C1719" s="52"/>
      <c r="D1719" s="52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 s="52"/>
      <c r="B1720" s="52"/>
      <c r="C1720" s="52"/>
      <c r="D1720" s="52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 s="52"/>
      <c r="B1721" s="52"/>
      <c r="C1721" s="52"/>
      <c r="D1721" s="52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 s="52"/>
      <c r="B1722" s="52"/>
      <c r="C1722" s="52"/>
      <c r="D1722" s="5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 s="52"/>
      <c r="B1723" s="52"/>
      <c r="C1723" s="52"/>
      <c r="D1723" s="52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 s="52"/>
      <c r="B1724" s="52"/>
      <c r="C1724" s="52"/>
      <c r="D1724" s="52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 s="52"/>
      <c r="B1725" s="52"/>
      <c r="C1725" s="52"/>
      <c r="D1725" s="52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 s="52"/>
      <c r="B1726" s="52"/>
      <c r="C1726" s="52"/>
      <c r="D1726" s="52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 s="52"/>
      <c r="B1727" s="52"/>
      <c r="C1727" s="52"/>
      <c r="D1727" s="52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 s="52"/>
      <c r="B1728" s="52"/>
      <c r="C1728" s="52"/>
      <c r="D1728" s="52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 s="52"/>
      <c r="B1729" s="52"/>
      <c r="C1729" s="52"/>
      <c r="D1729" s="52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 s="52"/>
      <c r="B1730" s="52"/>
      <c r="C1730" s="52"/>
      <c r="D1730" s="52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 s="52"/>
      <c r="B1731" s="52"/>
      <c r="C1731" s="52"/>
      <c r="D1731" s="52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 s="52"/>
      <c r="B1732" s="52"/>
      <c r="C1732" s="52"/>
      <c r="D1732" s="5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 s="52"/>
      <c r="B1733" s="52"/>
      <c r="C1733" s="52"/>
      <c r="D1733" s="52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 s="52"/>
      <c r="B1734" s="52"/>
      <c r="C1734" s="52"/>
      <c r="D1734" s="52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 s="52"/>
      <c r="B1735" s="52"/>
      <c r="C1735" s="52"/>
      <c r="D1735" s="52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 s="52"/>
      <c r="B1736" s="52"/>
      <c r="C1736" s="52"/>
      <c r="D1736" s="52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 s="52"/>
      <c r="B1737" s="52"/>
      <c r="C1737" s="52"/>
      <c r="D1737" s="52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 s="52"/>
      <c r="B1738" s="52"/>
      <c r="C1738" s="52"/>
      <c r="D1738" s="52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 s="52"/>
      <c r="B1739" s="52"/>
      <c r="C1739" s="52"/>
      <c r="D1739" s="52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 s="52"/>
      <c r="B1740" s="52"/>
      <c r="C1740" s="52"/>
      <c r="D1740" s="52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 s="52"/>
      <c r="B1741" s="52"/>
      <c r="C1741" s="52"/>
      <c r="D1741" s="52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 s="52"/>
      <c r="B1742" s="52"/>
      <c r="C1742" s="52"/>
      <c r="D1742" s="5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 s="52"/>
      <c r="B1743" s="52"/>
      <c r="C1743" s="52"/>
      <c r="D1743" s="52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 s="52"/>
      <c r="B1744" s="52"/>
      <c r="C1744" s="52"/>
      <c r="D1744" s="52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 s="52"/>
      <c r="B1745" s="52"/>
      <c r="C1745" s="52"/>
      <c r="D1745" s="52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 s="52"/>
      <c r="B1746" s="52"/>
      <c r="C1746" s="52"/>
      <c r="D1746" s="52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 s="52"/>
      <c r="B1747" s="52"/>
      <c r="C1747" s="52"/>
      <c r="D1747" s="52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 s="52"/>
      <c r="B1748" s="52"/>
      <c r="C1748" s="52"/>
      <c r="D1748" s="52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 s="52"/>
      <c r="B1749" s="52"/>
      <c r="C1749" s="52"/>
      <c r="D1749" s="52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 s="52"/>
      <c r="B1750" s="52"/>
      <c r="C1750" s="52"/>
      <c r="D1750" s="52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 s="52"/>
      <c r="B1751" s="52"/>
      <c r="C1751" s="52"/>
      <c r="D1751" s="52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 s="52"/>
      <c r="B1752" s="52"/>
      <c r="C1752" s="52"/>
      <c r="D1752" s="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 s="52"/>
      <c r="B1753" s="52"/>
      <c r="C1753" s="52"/>
      <c r="D1753" s="52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 s="52"/>
      <c r="B1754" s="52"/>
      <c r="C1754" s="52"/>
      <c r="D1754" s="52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 s="52"/>
      <c r="B1755" s="52"/>
      <c r="C1755" s="52"/>
      <c r="D1755" s="52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 s="52"/>
      <c r="B1756" s="52"/>
      <c r="C1756" s="52"/>
      <c r="D1756" s="52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 s="52"/>
      <c r="B1757" s="52"/>
      <c r="C1757" s="52"/>
      <c r="D1757" s="52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 s="52"/>
      <c r="B1758" s="52"/>
      <c r="C1758" s="52"/>
      <c r="D1758" s="52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 s="52"/>
      <c r="B1759" s="52"/>
      <c r="C1759" s="52"/>
      <c r="D1759" s="52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 s="52"/>
      <c r="B1760" s="52"/>
      <c r="C1760" s="52"/>
      <c r="D1760" s="52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 s="52"/>
      <c r="B1761" s="52"/>
      <c r="C1761" s="52"/>
      <c r="D1761" s="52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 s="52"/>
      <c r="B1762" s="52"/>
      <c r="C1762" s="52"/>
      <c r="D1762" s="5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 s="52"/>
      <c r="B1763" s="52"/>
      <c r="C1763" s="52"/>
      <c r="D1763" s="52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 s="52"/>
      <c r="B1764" s="52"/>
      <c r="C1764" s="52"/>
      <c r="D1764" s="52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 s="52"/>
      <c r="B1765" s="52"/>
      <c r="C1765" s="52"/>
      <c r="D1765" s="52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 s="52"/>
      <c r="B1766" s="52"/>
      <c r="C1766" s="52"/>
      <c r="D1766" s="52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 s="52"/>
      <c r="B1767" s="52"/>
      <c r="C1767" s="52"/>
      <c r="D1767" s="52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 s="52"/>
      <c r="B1768" s="52"/>
      <c r="C1768" s="52"/>
      <c r="D1768" s="52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 s="52"/>
      <c r="B1769" s="52"/>
      <c r="C1769" s="52"/>
      <c r="D1769" s="52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 s="52"/>
      <c r="B1770" s="52"/>
      <c r="C1770" s="52"/>
      <c r="D1770" s="52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 s="52"/>
      <c r="B1771" s="52"/>
      <c r="C1771" s="52"/>
      <c r="D1771" s="52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 s="52"/>
      <c r="B1772" s="52"/>
      <c r="C1772" s="52"/>
      <c r="D1772" s="5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 s="52"/>
      <c r="B1773" s="52"/>
      <c r="C1773" s="52"/>
      <c r="D1773" s="52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 s="52"/>
      <c r="B1774" s="52"/>
      <c r="C1774" s="52"/>
      <c r="D1774" s="52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 s="52"/>
      <c r="B1775" s="52"/>
      <c r="C1775" s="52"/>
      <c r="D1775" s="52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 s="52"/>
      <c r="B1776" s="52"/>
      <c r="C1776" s="52"/>
      <c r="D1776" s="52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 s="52"/>
      <c r="B1777" s="52"/>
      <c r="C1777" s="52"/>
      <c r="D1777" s="52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 s="52"/>
      <c r="B1778" s="52"/>
      <c r="C1778" s="52"/>
      <c r="D1778" s="52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 s="52"/>
      <c r="B1779" s="52"/>
      <c r="C1779" s="52"/>
      <c r="D1779" s="52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 s="52"/>
      <c r="B1780" s="52"/>
      <c r="C1780" s="52"/>
      <c r="D1780" s="52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 s="52"/>
      <c r="B1781" s="52"/>
      <c r="C1781" s="52"/>
      <c r="D1781" s="52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 s="52"/>
      <c r="B1782" s="52"/>
      <c r="C1782" s="52"/>
      <c r="D1782" s="5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 s="52"/>
      <c r="B1783" s="52"/>
      <c r="C1783" s="52"/>
      <c r="D1783" s="52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 s="52"/>
      <c r="B1784" s="52"/>
      <c r="C1784" s="52"/>
      <c r="D1784" s="52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 s="52"/>
      <c r="B1785" s="52"/>
      <c r="C1785" s="52"/>
      <c r="D1785" s="52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 s="52"/>
      <c r="B1786" s="52"/>
      <c r="C1786" s="52"/>
      <c r="D1786" s="52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 s="52"/>
      <c r="B1787" s="52"/>
      <c r="C1787" s="52"/>
      <c r="D1787" s="52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 s="52"/>
      <c r="B1788" s="52"/>
      <c r="C1788" s="52"/>
      <c r="D1788" s="52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 s="52"/>
      <c r="B1789" s="52"/>
      <c r="C1789" s="52"/>
      <c r="D1789" s="52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 s="52"/>
      <c r="B1790" s="52"/>
      <c r="C1790" s="52"/>
      <c r="D1790" s="52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 s="52"/>
      <c r="B1791" s="52"/>
      <c r="C1791" s="52"/>
      <c r="D1791" s="52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 s="52"/>
      <c r="B1792" s="52"/>
      <c r="C1792" s="52"/>
      <c r="D1792" s="5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 s="52"/>
      <c r="B1793" s="52"/>
      <c r="C1793" s="52"/>
      <c r="D1793" s="52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 s="52"/>
      <c r="B1794" s="52"/>
      <c r="C1794" s="52"/>
      <c r="D1794" s="52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 s="52"/>
      <c r="B1795" s="52"/>
      <c r="C1795" s="52"/>
      <c r="D1795" s="52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 s="52"/>
      <c r="B1796" s="52"/>
      <c r="C1796" s="52"/>
      <c r="D1796" s="52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 s="52"/>
      <c r="B1797" s="52"/>
      <c r="C1797" s="52"/>
      <c r="D1797" s="52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 s="52"/>
      <c r="B1798" s="52"/>
      <c r="C1798" s="52"/>
      <c r="D1798" s="52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 s="52"/>
      <c r="B1799" s="52"/>
      <c r="C1799" s="52"/>
      <c r="D1799" s="52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 s="52"/>
      <c r="B1800" s="52"/>
      <c r="C1800" s="52"/>
      <c r="D1800" s="52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 s="52"/>
      <c r="B1801" s="52"/>
      <c r="C1801" s="52"/>
      <c r="D1801" s="52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 s="52"/>
      <c r="B1802" s="52"/>
      <c r="C1802" s="52"/>
      <c r="D1802" s="5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 s="52"/>
      <c r="B1803" s="52"/>
      <c r="C1803" s="52"/>
      <c r="D1803" s="52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 s="52"/>
      <c r="B1804" s="52"/>
      <c r="C1804" s="52"/>
      <c r="D1804" s="52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 s="52"/>
      <c r="B1805" s="52"/>
      <c r="C1805" s="52"/>
      <c r="D1805" s="52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 s="52"/>
      <c r="B1806" s="52"/>
      <c r="C1806" s="52"/>
      <c r="D1806" s="52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 s="52"/>
      <c r="B1807" s="52"/>
      <c r="C1807" s="52"/>
      <c r="D1807" s="52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 s="52"/>
      <c r="B1808" s="52"/>
      <c r="C1808" s="52"/>
      <c r="D1808" s="52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 s="52"/>
      <c r="B1809" s="52"/>
      <c r="C1809" s="52"/>
      <c r="D1809" s="52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 s="52"/>
      <c r="B1810" s="52"/>
      <c r="C1810" s="52"/>
      <c r="D1810" s="52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 s="52"/>
      <c r="B1811" s="52"/>
      <c r="C1811" s="52"/>
      <c r="D1811" s="52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 s="52"/>
      <c r="B1812" s="52"/>
      <c r="C1812" s="52"/>
      <c r="D1812" s="5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 s="52"/>
      <c r="B1813" s="52"/>
      <c r="C1813" s="52"/>
      <c r="D1813" s="52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 s="52"/>
      <c r="B1814" s="52"/>
      <c r="C1814" s="52"/>
      <c r="D1814" s="52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 s="52"/>
      <c r="B1815" s="52"/>
      <c r="C1815" s="52"/>
      <c r="D1815" s="52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 s="52"/>
      <c r="B1816" s="52"/>
      <c r="C1816" s="52"/>
      <c r="D1816" s="52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 s="52"/>
      <c r="B1817" s="52"/>
      <c r="C1817" s="52"/>
      <c r="D1817" s="52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 s="52"/>
      <c r="B1818" s="52"/>
      <c r="C1818" s="52"/>
      <c r="D1818" s="52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 s="52"/>
      <c r="B1819" s="52"/>
      <c r="C1819" s="52"/>
      <c r="D1819" s="52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 s="52"/>
      <c r="B1820" s="52"/>
      <c r="C1820" s="52"/>
      <c r="D1820" s="52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 s="52"/>
      <c r="B1821" s="52"/>
      <c r="C1821" s="52"/>
      <c r="D1821" s="52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 s="52"/>
      <c r="B1822" s="52"/>
      <c r="C1822" s="52"/>
      <c r="D1822" s="5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 s="52"/>
      <c r="B1823" s="52"/>
      <c r="C1823" s="52"/>
      <c r="D1823" s="52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 s="52"/>
      <c r="B1824" s="52"/>
      <c r="C1824" s="52"/>
      <c r="D1824" s="52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 s="52"/>
      <c r="B1825" s="52"/>
      <c r="C1825" s="52"/>
      <c r="D1825" s="52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 s="52"/>
      <c r="B1826" s="52"/>
      <c r="C1826" s="52"/>
      <c r="D1826" s="52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 s="52"/>
      <c r="B1827" s="52"/>
      <c r="C1827" s="52"/>
      <c r="D1827" s="52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 s="52"/>
      <c r="B1828" s="52"/>
      <c r="C1828" s="52"/>
      <c r="D1828" s="52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 s="52"/>
      <c r="B1829" s="52"/>
      <c r="C1829" s="52"/>
      <c r="D1829" s="52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 s="52"/>
      <c r="B1830" s="52"/>
      <c r="C1830" s="52"/>
      <c r="D1830" s="52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 s="52"/>
      <c r="B1831" s="52"/>
      <c r="C1831" s="52"/>
      <c r="D1831" s="52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 s="52"/>
      <c r="B1832" s="52"/>
      <c r="C1832" s="52"/>
      <c r="D1832" s="5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 s="52"/>
      <c r="B1833" s="52"/>
      <c r="C1833" s="52"/>
      <c r="D1833" s="52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 s="52"/>
      <c r="B1834" s="52"/>
      <c r="C1834" s="52"/>
      <c r="D1834" s="52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 s="52"/>
      <c r="B1835" s="52"/>
      <c r="C1835" s="52"/>
      <c r="D1835" s="52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 s="52"/>
      <c r="B1836" s="52"/>
      <c r="C1836" s="52"/>
      <c r="D1836" s="52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 s="52"/>
      <c r="B1837" s="52"/>
      <c r="C1837" s="52"/>
      <c r="D1837" s="52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 s="52"/>
      <c r="B1838" s="52"/>
      <c r="C1838" s="52"/>
      <c r="D1838" s="52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 s="52"/>
      <c r="B1839" s="52"/>
      <c r="C1839" s="52"/>
      <c r="D1839" s="52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 s="52"/>
      <c r="B1840" s="52"/>
      <c r="C1840" s="52"/>
      <c r="D1840" s="52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 s="52"/>
      <c r="B1841" s="52"/>
      <c r="C1841" s="52"/>
      <c r="D1841" s="52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 s="52"/>
      <c r="B1842" s="52"/>
      <c r="C1842" s="52"/>
      <c r="D1842" s="5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 s="52"/>
      <c r="B1843" s="52"/>
      <c r="C1843" s="52"/>
      <c r="D1843" s="52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 s="52"/>
      <c r="B1844" s="52"/>
      <c r="C1844" s="52"/>
      <c r="D1844" s="52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 s="52"/>
      <c r="B1845" s="52"/>
      <c r="C1845" s="52"/>
      <c r="D1845" s="52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 s="52"/>
      <c r="B1846" s="52"/>
      <c r="C1846" s="52"/>
      <c r="D1846" s="52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 s="52"/>
      <c r="B1847" s="52"/>
      <c r="C1847" s="52"/>
      <c r="D1847" s="52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 s="52"/>
      <c r="B1848" s="52"/>
      <c r="C1848" s="52"/>
      <c r="D1848" s="52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 s="52"/>
      <c r="B1849" s="52"/>
      <c r="C1849" s="52"/>
      <c r="D1849" s="52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 s="52"/>
      <c r="B1850" s="52"/>
      <c r="C1850" s="52"/>
      <c r="D1850" s="52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 s="52"/>
      <c r="B1851" s="52"/>
      <c r="C1851" s="52"/>
      <c r="D1851" s="52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 s="52"/>
      <c r="B1852" s="52"/>
      <c r="C1852" s="52"/>
      <c r="D1852" s="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 s="52"/>
      <c r="B1853" s="52"/>
      <c r="C1853" s="52"/>
      <c r="D1853" s="52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 s="52"/>
      <c r="B1854" s="52"/>
      <c r="C1854" s="52"/>
      <c r="D1854" s="52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 s="52"/>
      <c r="B1855" s="52"/>
      <c r="C1855" s="52"/>
      <c r="D1855" s="52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 s="52"/>
      <c r="B1856" s="52"/>
      <c r="C1856" s="52"/>
      <c r="D1856" s="52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 s="52"/>
      <c r="B1857" s="52"/>
      <c r="C1857" s="52"/>
      <c r="D1857" s="52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 s="52"/>
      <c r="B1858" s="52"/>
      <c r="C1858" s="52"/>
      <c r="D1858" s="52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 s="52"/>
      <c r="B1859" s="52"/>
      <c r="C1859" s="52"/>
      <c r="D1859" s="52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 s="52"/>
      <c r="B1860" s="52"/>
      <c r="C1860" s="52"/>
      <c r="D1860" s="52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 s="52"/>
      <c r="B1861" s="52"/>
      <c r="C1861" s="52"/>
      <c r="D1861" s="52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 s="52"/>
      <c r="B1862" s="52"/>
      <c r="C1862" s="52"/>
      <c r="D1862" s="5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 s="52"/>
      <c r="B1863" s="52"/>
      <c r="C1863" s="52"/>
      <c r="D1863" s="52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 s="52"/>
      <c r="B1864" s="52"/>
      <c r="C1864" s="52"/>
      <c r="D1864" s="52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 s="52"/>
      <c r="B1865" s="52"/>
      <c r="C1865" s="52"/>
      <c r="D1865" s="52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 s="52"/>
      <c r="B1866" s="52"/>
      <c r="C1866" s="52"/>
      <c r="D1866" s="52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 s="52"/>
      <c r="B1867" s="52"/>
      <c r="C1867" s="52"/>
      <c r="D1867" s="52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 s="52"/>
      <c r="B1868" s="52"/>
      <c r="C1868" s="52"/>
      <c r="D1868" s="52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 s="52"/>
      <c r="B1869" s="52"/>
      <c r="C1869" s="52"/>
      <c r="D1869" s="52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 s="52"/>
      <c r="B1870" s="52"/>
      <c r="C1870" s="52"/>
      <c r="D1870" s="52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 s="52"/>
      <c r="B1871" s="52"/>
      <c r="C1871" s="52"/>
      <c r="D1871" s="52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 s="52"/>
      <c r="B1872" s="52"/>
      <c r="C1872" s="52"/>
      <c r="D1872" s="5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 s="52"/>
      <c r="B1873" s="52"/>
      <c r="C1873" s="52"/>
      <c r="D1873" s="52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 s="52"/>
      <c r="B1874" s="52"/>
      <c r="C1874" s="52"/>
      <c r="D1874" s="52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 s="52"/>
      <c r="B1875" s="52"/>
      <c r="C1875" s="52"/>
      <c r="D1875" s="52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 s="52"/>
      <c r="B1876" s="52"/>
      <c r="C1876" s="52"/>
      <c r="D1876" s="52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 s="52"/>
      <c r="B1877" s="52"/>
      <c r="C1877" s="52"/>
      <c r="D1877" s="52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 s="52"/>
      <c r="B1878" s="52"/>
      <c r="C1878" s="52"/>
      <c r="D1878" s="52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 s="52"/>
      <c r="B1879" s="52"/>
      <c r="C1879" s="52"/>
      <c r="D1879" s="52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 s="52"/>
      <c r="B1880" s="52"/>
      <c r="C1880" s="52"/>
      <c r="D1880" s="52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 s="52"/>
      <c r="B1881" s="52"/>
      <c r="C1881" s="52"/>
      <c r="D1881" s="52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 s="52"/>
      <c r="B1882" s="52"/>
      <c r="C1882" s="52"/>
      <c r="D1882" s="5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 s="52"/>
      <c r="B1883" s="52"/>
      <c r="C1883" s="52"/>
      <c r="D1883" s="52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 s="52"/>
      <c r="B1884" s="52"/>
      <c r="C1884" s="52"/>
      <c r="D1884" s="52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 s="52"/>
      <c r="B1885" s="52"/>
      <c r="C1885" s="52"/>
      <c r="D1885" s="52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 s="52"/>
      <c r="B1886" s="52"/>
      <c r="C1886" s="52"/>
      <c r="D1886" s="52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 s="52"/>
      <c r="B1887" s="52"/>
      <c r="C1887" s="52"/>
      <c r="D1887" s="52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 s="52"/>
      <c r="B1888" s="52"/>
      <c r="C1888" s="52"/>
      <c r="D1888" s="52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 s="52"/>
      <c r="B1889" s="52"/>
      <c r="C1889" s="52"/>
      <c r="D1889" s="52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 s="52"/>
      <c r="B1890" s="52"/>
      <c r="C1890" s="52"/>
      <c r="D1890" s="52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 s="52"/>
      <c r="B1891" s="52"/>
      <c r="C1891" s="52"/>
      <c r="D1891" s="52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 s="52"/>
      <c r="B1892" s="52"/>
      <c r="C1892" s="52"/>
      <c r="D1892" s="5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 s="52"/>
      <c r="B1893" s="52"/>
      <c r="C1893" s="52"/>
      <c r="D1893" s="52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 s="52"/>
      <c r="B1894" s="52"/>
      <c r="C1894" s="52"/>
      <c r="D1894" s="52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 s="52"/>
      <c r="B1895" s="52"/>
      <c r="C1895" s="52"/>
      <c r="D1895" s="52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 s="52"/>
      <c r="B1896" s="52"/>
      <c r="C1896" s="52"/>
      <c r="D1896" s="52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 s="52"/>
      <c r="B1897" s="52"/>
      <c r="C1897" s="52"/>
      <c r="D1897" s="52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 s="52"/>
      <c r="B1898" s="52"/>
      <c r="C1898" s="52"/>
      <c r="D1898" s="52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 s="52"/>
      <c r="B1899" s="52"/>
      <c r="C1899" s="52"/>
      <c r="D1899" s="52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 s="52"/>
      <c r="B1900" s="52"/>
      <c r="C1900" s="52"/>
      <c r="D1900" s="52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 s="52"/>
      <c r="B1901" s="52"/>
      <c r="C1901" s="52"/>
      <c r="D1901" s="52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 s="52"/>
      <c r="B1902" s="52"/>
      <c r="C1902" s="52"/>
      <c r="D1902" s="5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 s="52"/>
      <c r="B1903" s="52"/>
      <c r="C1903" s="52"/>
      <c r="D1903" s="52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 s="52"/>
      <c r="B1904" s="52"/>
      <c r="C1904" s="52"/>
      <c r="D1904" s="52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 s="52"/>
      <c r="B1905" s="52"/>
      <c r="C1905" s="52"/>
      <c r="D1905" s="52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 s="52"/>
      <c r="B1906" s="52"/>
      <c r="C1906" s="52"/>
      <c r="D1906" s="52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 s="52"/>
      <c r="B1907" s="52"/>
      <c r="C1907" s="52"/>
      <c r="D1907" s="52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 s="52"/>
      <c r="B1908" s="52"/>
      <c r="C1908" s="52"/>
      <c r="D1908" s="52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 s="52"/>
      <c r="B1909" s="52"/>
      <c r="C1909" s="52"/>
      <c r="D1909" s="52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 s="52"/>
      <c r="B1910" s="52"/>
      <c r="C1910" s="52"/>
      <c r="D1910" s="52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 s="52"/>
      <c r="B1911" s="52"/>
      <c r="C1911" s="52"/>
      <c r="D1911" s="52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 s="52"/>
      <c r="B1912" s="52"/>
      <c r="C1912" s="52"/>
      <c r="D1912" s="5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 s="52"/>
      <c r="B1913" s="52"/>
      <c r="C1913" s="52"/>
      <c r="D1913" s="52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 s="52"/>
      <c r="B1914" s="52"/>
      <c r="C1914" s="52"/>
      <c r="D1914" s="52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 s="52"/>
      <c r="B1915" s="52"/>
      <c r="C1915" s="52"/>
      <c r="D1915" s="52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 s="52"/>
      <c r="B1916" s="52"/>
      <c r="C1916" s="52"/>
      <c r="D1916" s="52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 s="52"/>
      <c r="B1917" s="52"/>
      <c r="C1917" s="52"/>
      <c r="D1917" s="52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 s="52"/>
      <c r="B1918" s="52"/>
      <c r="C1918" s="52"/>
      <c r="D1918" s="52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 s="52"/>
      <c r="B1919" s="52"/>
      <c r="C1919" s="52"/>
      <c r="D1919" s="52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 s="52"/>
      <c r="B1920" s="52"/>
      <c r="C1920" s="52"/>
      <c r="D1920" s="52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 s="52"/>
      <c r="B1921" s="52"/>
      <c r="C1921" s="52"/>
      <c r="D1921" s="52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 s="52"/>
      <c r="B1922" s="52"/>
      <c r="C1922" s="52"/>
      <c r="D1922" s="5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 s="52"/>
      <c r="B1923" s="52"/>
      <c r="C1923" s="52"/>
      <c r="D1923" s="52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 s="52"/>
      <c r="B1924" s="52"/>
      <c r="C1924" s="52"/>
      <c r="D1924" s="52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 s="52"/>
      <c r="B1925" s="52"/>
      <c r="C1925" s="52"/>
      <c r="D1925" s="52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 s="52"/>
      <c r="B1926" s="52"/>
      <c r="C1926" s="52"/>
      <c r="D1926" s="52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 s="52"/>
      <c r="B1927" s="52"/>
      <c r="C1927" s="52"/>
      <c r="D1927" s="52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 s="52"/>
      <c r="B1928" s="52"/>
      <c r="C1928" s="52"/>
      <c r="D1928" s="52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 s="52"/>
      <c r="B1929" s="52"/>
      <c r="C1929" s="52"/>
      <c r="D1929" s="52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 s="52"/>
      <c r="B1930" s="52"/>
      <c r="C1930" s="52"/>
      <c r="D1930" s="52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 s="52"/>
      <c r="B1931" s="52"/>
      <c r="C1931" s="52"/>
      <c r="D1931" s="52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 s="52"/>
      <c r="B1932" s="52"/>
      <c r="C1932" s="52"/>
      <c r="D1932" s="5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 s="52"/>
      <c r="B1933" s="52"/>
      <c r="C1933" s="52"/>
      <c r="D1933" s="52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 s="52"/>
      <c r="B1934" s="52"/>
      <c r="C1934" s="52"/>
      <c r="D1934" s="52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 s="52"/>
      <c r="B1935" s="52"/>
      <c r="C1935" s="52"/>
      <c r="D1935" s="52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 s="52"/>
      <c r="B1936" s="52"/>
      <c r="C1936" s="52"/>
      <c r="D1936" s="52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 s="52"/>
      <c r="B1937" s="52"/>
      <c r="C1937" s="52"/>
      <c r="D1937" s="52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 s="52"/>
      <c r="B1938" s="52"/>
      <c r="C1938" s="52"/>
      <c r="D1938" s="52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 s="52"/>
      <c r="B1939" s="52"/>
      <c r="C1939" s="52"/>
      <c r="D1939" s="52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 s="52"/>
      <c r="B1940" s="52"/>
      <c r="C1940" s="52"/>
      <c r="D1940" s="52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 s="52"/>
      <c r="B1941" s="52"/>
      <c r="C1941" s="52"/>
      <c r="D1941" s="52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 s="52"/>
      <c r="B1942" s="52"/>
      <c r="C1942" s="52"/>
      <c r="D1942" s="5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 s="52"/>
      <c r="B1943" s="52"/>
      <c r="C1943" s="52"/>
      <c r="D1943" s="52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 s="52"/>
      <c r="B1944" s="52"/>
      <c r="C1944" s="52"/>
      <c r="D1944" s="52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 s="52"/>
      <c r="B1945" s="52"/>
      <c r="C1945" s="52"/>
      <c r="D1945" s="52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 s="52"/>
      <c r="B1946" s="52"/>
      <c r="C1946" s="52"/>
      <c r="D1946" s="52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 s="52"/>
      <c r="B1947" s="52"/>
      <c r="C1947" s="52"/>
      <c r="D1947" s="52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 s="52"/>
      <c r="B1948" s="52"/>
      <c r="C1948" s="52"/>
      <c r="D1948" s="52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 s="52"/>
      <c r="B1949" s="52"/>
      <c r="C1949" s="52"/>
      <c r="D1949" s="52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 s="52"/>
      <c r="B1950" s="52"/>
      <c r="C1950" s="52"/>
      <c r="D1950" s="52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 s="52"/>
      <c r="B1951" s="52"/>
      <c r="C1951" s="52"/>
      <c r="D1951" s="52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 s="52"/>
      <c r="B1952" s="52"/>
      <c r="C1952" s="52"/>
      <c r="D1952" s="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 s="52"/>
      <c r="B1953" s="52"/>
      <c r="C1953" s="52"/>
      <c r="D1953" s="52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 s="52"/>
      <c r="B1954" s="52"/>
      <c r="C1954" s="52"/>
      <c r="D1954" s="52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 s="52"/>
      <c r="B1955" s="52"/>
      <c r="C1955" s="52"/>
      <c r="D1955" s="52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 s="52"/>
      <c r="B1956" s="52"/>
      <c r="C1956" s="52"/>
      <c r="D1956" s="52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 s="52"/>
      <c r="B1957" s="52"/>
      <c r="C1957" s="52"/>
      <c r="D1957" s="52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 s="52"/>
      <c r="B1958" s="52"/>
      <c r="C1958" s="52"/>
      <c r="D1958" s="52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 s="52"/>
      <c r="B1959" s="52"/>
      <c r="C1959" s="52"/>
      <c r="D1959" s="52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 s="52"/>
      <c r="B1960" s="52"/>
      <c r="C1960" s="52"/>
      <c r="D1960" s="52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 s="52"/>
      <c r="B1961" s="52"/>
      <c r="C1961" s="52"/>
      <c r="D1961" s="52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 s="52"/>
      <c r="B1962" s="52"/>
      <c r="C1962" s="52"/>
      <c r="D1962" s="5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 s="52"/>
      <c r="B1963" s="52"/>
      <c r="C1963" s="52"/>
      <c r="D1963" s="52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 s="52"/>
      <c r="B1964" s="52"/>
      <c r="C1964" s="52"/>
      <c r="D1964" s="52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 s="52"/>
      <c r="B1965" s="52"/>
      <c r="C1965" s="52"/>
      <c r="D1965" s="52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 s="52"/>
      <c r="B1966" s="52"/>
      <c r="C1966" s="52"/>
      <c r="D1966" s="52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 s="52"/>
      <c r="B1967" s="52"/>
      <c r="C1967" s="52"/>
      <c r="D1967" s="52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 s="52"/>
      <c r="B1968" s="52"/>
      <c r="C1968" s="52"/>
      <c r="D1968" s="52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 s="52"/>
      <c r="B1969" s="52"/>
      <c r="C1969" s="52"/>
      <c r="D1969" s="52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 s="52"/>
      <c r="B1970" s="52"/>
      <c r="C1970" s="52"/>
      <c r="D1970" s="52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 s="52"/>
      <c r="B1971" s="52"/>
      <c r="C1971" s="52"/>
      <c r="D1971" s="52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 s="52"/>
      <c r="B1972" s="52"/>
      <c r="C1972" s="52"/>
      <c r="D1972" s="5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 s="52"/>
      <c r="B1973" s="52"/>
      <c r="C1973" s="52"/>
      <c r="D1973" s="52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 s="52"/>
      <c r="B1974" s="52"/>
      <c r="C1974" s="52"/>
      <c r="D1974" s="52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 s="52"/>
      <c r="B1975" s="52"/>
      <c r="C1975" s="52"/>
      <c r="D1975" s="52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 s="52"/>
      <c r="B1976" s="52"/>
      <c r="C1976" s="52"/>
      <c r="D1976" s="52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 s="52"/>
      <c r="B1977" s="52"/>
      <c r="C1977" s="52"/>
      <c r="D1977" s="52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 s="52"/>
      <c r="B1978" s="52"/>
      <c r="C1978" s="52"/>
      <c r="D1978" s="52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 s="52"/>
      <c r="B1979" s="52"/>
      <c r="C1979" s="52"/>
      <c r="D1979" s="52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 s="52"/>
      <c r="B1980" s="52"/>
      <c r="C1980" s="52"/>
      <c r="D1980" s="52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 s="52"/>
      <c r="B1981" s="52"/>
      <c r="C1981" s="52"/>
      <c r="D1981" s="52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 s="52"/>
      <c r="B1982" s="52"/>
      <c r="C1982" s="52"/>
      <c r="D1982" s="5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 s="52"/>
      <c r="B1983" s="52"/>
      <c r="C1983" s="52"/>
      <c r="D1983" s="52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 s="52"/>
      <c r="B1984" s="52"/>
      <c r="C1984" s="52"/>
      <c r="D1984" s="52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 s="52"/>
      <c r="B1985" s="52"/>
      <c r="C1985" s="52"/>
      <c r="D1985" s="52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 s="52"/>
      <c r="B1986" s="52"/>
      <c r="C1986" s="52"/>
      <c r="D1986" s="52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 s="52"/>
      <c r="B1987" s="52"/>
      <c r="C1987" s="52"/>
      <c r="D1987" s="52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 s="52"/>
      <c r="B1988" s="52"/>
      <c r="C1988" s="52"/>
      <c r="D1988" s="52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 s="52"/>
      <c r="B1989" s="52"/>
      <c r="C1989" s="52"/>
      <c r="D1989" s="52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 s="52"/>
      <c r="B1990" s="52"/>
      <c r="C1990" s="52"/>
      <c r="D1990" s="52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 s="52"/>
      <c r="B1991" s="52"/>
      <c r="C1991" s="52"/>
      <c r="D1991" s="52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 s="52"/>
      <c r="B1992" s="52"/>
      <c r="C1992" s="52"/>
      <c r="D1992" s="5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 s="52"/>
      <c r="B1993" s="52"/>
      <c r="C1993" s="52"/>
      <c r="D1993" s="52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 s="52"/>
      <c r="B1994" s="52"/>
      <c r="C1994" s="52"/>
      <c r="D1994" s="52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 s="52"/>
      <c r="B1995" s="52"/>
      <c r="C1995" s="52"/>
      <c r="D1995" s="52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 s="52"/>
      <c r="B1996" s="52"/>
      <c r="C1996" s="52"/>
      <c r="D1996" s="52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 s="52"/>
      <c r="B1997" s="52"/>
      <c r="C1997" s="52"/>
      <c r="D1997" s="52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 s="52"/>
      <c r="B1998" s="52"/>
      <c r="C1998" s="52"/>
      <c r="D1998" s="52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 s="52"/>
      <c r="B1999" s="52"/>
      <c r="C1999" s="52"/>
      <c r="D1999" s="52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 s="52"/>
      <c r="B2000" s="52"/>
      <c r="C2000" s="52"/>
      <c r="D2000" s="52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 s="52"/>
      <c r="B2001" s="52"/>
      <c r="C2001" s="52"/>
      <c r="D2001" s="52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 s="52"/>
      <c r="B2002" s="52"/>
      <c r="C2002" s="52"/>
      <c r="D2002" s="5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 s="52"/>
      <c r="B2003" s="52"/>
      <c r="C2003" s="52"/>
      <c r="D2003" s="52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 s="52"/>
      <c r="B2004" s="52"/>
      <c r="C2004" s="52"/>
      <c r="D2004" s="52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 s="52"/>
      <c r="B2005" s="52"/>
      <c r="C2005" s="52"/>
      <c r="D2005" s="52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 s="52"/>
      <c r="B2006" s="52"/>
      <c r="C2006" s="52"/>
      <c r="D2006" s="52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 s="52"/>
      <c r="B2007" s="52"/>
      <c r="C2007" s="52"/>
      <c r="D2007" s="52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 s="52"/>
      <c r="B2008" s="52"/>
      <c r="C2008" s="52"/>
      <c r="D2008" s="52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 s="52"/>
      <c r="B2009" s="52"/>
      <c r="C2009" s="52"/>
      <c r="D2009" s="52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 s="52"/>
      <c r="B2010" s="52"/>
      <c r="C2010" s="52"/>
      <c r="D2010" s="52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 s="52"/>
      <c r="B2011" s="52"/>
      <c r="C2011" s="52"/>
      <c r="D2011" s="52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 s="52"/>
      <c r="B2012" s="52"/>
      <c r="C2012" s="52"/>
      <c r="D2012" s="5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 s="52"/>
      <c r="B2013" s="52"/>
      <c r="C2013" s="52"/>
      <c r="D2013" s="52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 s="52"/>
      <c r="B2014" s="52"/>
      <c r="C2014" s="52"/>
      <c r="D2014" s="52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 s="52"/>
      <c r="B2015" s="52"/>
      <c r="C2015" s="52"/>
      <c r="D2015" s="52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 s="52"/>
      <c r="B2016" s="52"/>
      <c r="C2016" s="52"/>
      <c r="D2016" s="52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 s="52"/>
      <c r="B2017" s="52"/>
      <c r="C2017" s="52"/>
      <c r="D2017" s="52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 s="52"/>
      <c r="B2018" s="52"/>
      <c r="C2018" s="52"/>
      <c r="D2018" s="52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 s="52"/>
      <c r="B2019" s="52"/>
      <c r="C2019" s="52"/>
      <c r="D2019" s="52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 s="52"/>
      <c r="B2020" s="52"/>
      <c r="C2020" s="52"/>
      <c r="D2020" s="52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 s="52"/>
      <c r="B2021" s="52"/>
      <c r="C2021" s="52"/>
      <c r="D2021" s="52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 s="52"/>
      <c r="B2022" s="52"/>
      <c r="C2022" s="52"/>
      <c r="D2022" s="5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 s="52"/>
      <c r="B2023" s="52"/>
      <c r="C2023" s="52"/>
      <c r="D2023" s="52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 s="52"/>
      <c r="B2024" s="52"/>
      <c r="C2024" s="52"/>
      <c r="D2024" s="52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 s="52"/>
      <c r="B2025" s="52"/>
      <c r="C2025" s="52"/>
      <c r="D2025" s="52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 s="52"/>
      <c r="B2026" s="52"/>
      <c r="C2026" s="52"/>
      <c r="D2026" s="52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 s="52"/>
      <c r="B2027" s="52"/>
      <c r="C2027" s="52"/>
      <c r="D2027" s="52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 s="52"/>
      <c r="B2028" s="52"/>
      <c r="C2028" s="52"/>
      <c r="D2028" s="52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 s="52"/>
      <c r="B2029" s="52"/>
      <c r="C2029" s="52"/>
      <c r="D2029" s="52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 s="52"/>
      <c r="B2030" s="52"/>
      <c r="C2030" s="52"/>
      <c r="D2030" s="52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 s="52"/>
      <c r="B2031" s="52"/>
      <c r="C2031" s="52"/>
      <c r="D2031" s="52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 s="52"/>
      <c r="B2032" s="52"/>
      <c r="C2032" s="52"/>
      <c r="D2032" s="5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 s="52"/>
      <c r="B2033" s="52"/>
      <c r="C2033" s="52"/>
      <c r="D2033" s="52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 s="52"/>
      <c r="B2034" s="52"/>
      <c r="C2034" s="52"/>
      <c r="D2034" s="52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 s="52"/>
      <c r="B2035" s="52"/>
      <c r="C2035" s="52"/>
      <c r="D2035" s="52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 s="52"/>
      <c r="B2036" s="52"/>
      <c r="C2036" s="52"/>
      <c r="D2036" s="52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 s="52"/>
      <c r="B2037" s="52"/>
      <c r="C2037" s="52"/>
      <c r="D2037" s="52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 s="52"/>
      <c r="B2038" s="52"/>
      <c r="C2038" s="52"/>
      <c r="D2038" s="52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 s="52"/>
      <c r="B2039" s="52"/>
      <c r="C2039" s="52"/>
      <c r="D2039" s="52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 s="52"/>
      <c r="B2040" s="52"/>
      <c r="C2040" s="52"/>
      <c r="D2040" s="52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 s="52"/>
      <c r="B2041" s="52"/>
      <c r="C2041" s="52"/>
      <c r="D2041" s="52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 s="52"/>
      <c r="B2042" s="52"/>
      <c r="C2042" s="52"/>
      <c r="D2042" s="5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 s="52"/>
      <c r="B2043" s="52"/>
      <c r="C2043" s="52"/>
      <c r="D2043" s="52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 s="52"/>
      <c r="B2044" s="52"/>
      <c r="C2044" s="52"/>
      <c r="D2044" s="52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 s="52"/>
      <c r="B2045" s="52"/>
      <c r="C2045" s="52"/>
      <c r="D2045" s="52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 s="52"/>
      <c r="B2046" s="52"/>
      <c r="C2046" s="52"/>
      <c r="D2046" s="52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 s="52"/>
      <c r="B2047" s="52"/>
      <c r="C2047" s="52"/>
      <c r="D2047" s="52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 s="52"/>
      <c r="B2048" s="52"/>
      <c r="C2048" s="52"/>
      <c r="D2048" s="52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 s="52"/>
      <c r="B2049" s="52"/>
      <c r="C2049" s="52"/>
      <c r="D2049" s="52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 s="52"/>
      <c r="B2050" s="52"/>
      <c r="C2050" s="52"/>
      <c r="D2050" s="52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 s="52"/>
      <c r="B2051" s="52"/>
      <c r="C2051" s="52"/>
      <c r="D2051" s="52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 s="52"/>
      <c r="B2052" s="52"/>
      <c r="C2052" s="52"/>
      <c r="D2052" s="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 s="52"/>
      <c r="B2053" s="52"/>
      <c r="C2053" s="52"/>
      <c r="D2053" s="52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 s="52"/>
      <c r="B2054" s="52"/>
      <c r="C2054" s="52"/>
      <c r="D2054" s="52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 s="52"/>
      <c r="B2055" s="52"/>
      <c r="C2055" s="52"/>
      <c r="D2055" s="52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 s="52"/>
      <c r="B2056" s="52"/>
      <c r="C2056" s="52"/>
      <c r="D2056" s="52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 s="52"/>
      <c r="B2057" s="52"/>
      <c r="C2057" s="52"/>
      <c r="D2057" s="52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 s="52"/>
      <c r="B2058" s="52"/>
      <c r="C2058" s="52"/>
      <c r="D2058" s="52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 s="52"/>
      <c r="B2059" s="52"/>
      <c r="C2059" s="52"/>
      <c r="D2059" s="52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 s="52"/>
      <c r="B2060" s="52"/>
      <c r="C2060" s="52"/>
      <c r="D2060" s="52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 s="52"/>
      <c r="B2061" s="52"/>
      <c r="C2061" s="52"/>
      <c r="D2061" s="52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 s="52"/>
      <c r="B2062" s="52"/>
      <c r="C2062" s="52"/>
      <c r="D2062" s="5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 s="52"/>
      <c r="B2063" s="52"/>
      <c r="C2063" s="52"/>
      <c r="D2063" s="52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 s="52"/>
      <c r="B2064" s="52"/>
      <c r="C2064" s="52"/>
      <c r="D2064" s="52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 s="52"/>
      <c r="B2065" s="52"/>
      <c r="C2065" s="52"/>
      <c r="D2065" s="52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 s="52"/>
      <c r="B2066" s="52"/>
      <c r="C2066" s="52"/>
      <c r="D2066" s="52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 s="52"/>
      <c r="B2067" s="52"/>
      <c r="C2067" s="52"/>
      <c r="D2067" s="52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 s="52"/>
      <c r="B2068" s="52"/>
      <c r="C2068" s="52"/>
      <c r="D2068" s="52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 s="52"/>
      <c r="B2069" s="52"/>
      <c r="C2069" s="52"/>
      <c r="D2069" s="52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 s="52"/>
      <c r="B2070" s="52"/>
      <c r="C2070" s="52"/>
      <c r="D2070" s="52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 s="52"/>
      <c r="B2071" s="52"/>
      <c r="C2071" s="52"/>
      <c r="D2071" s="52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 s="52"/>
      <c r="B2072" s="52"/>
      <c r="C2072" s="52"/>
      <c r="D2072" s="5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 s="52"/>
      <c r="B2073" s="52"/>
      <c r="C2073" s="52"/>
      <c r="D2073" s="52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 s="52"/>
      <c r="B2074" s="52"/>
      <c r="C2074" s="52"/>
      <c r="D2074" s="52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 s="52"/>
      <c r="B2075" s="52"/>
      <c r="C2075" s="52"/>
      <c r="D2075" s="52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 s="52"/>
      <c r="B2076" s="52"/>
      <c r="C2076" s="52"/>
      <c r="D2076" s="52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 s="52"/>
      <c r="B2077" s="52"/>
      <c r="C2077" s="52"/>
      <c r="D2077" s="52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 s="52"/>
      <c r="B2078" s="52"/>
      <c r="C2078" s="52"/>
      <c r="D2078" s="52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 s="52"/>
      <c r="B2079" s="52"/>
      <c r="C2079" s="52"/>
      <c r="D2079" s="52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 s="52"/>
      <c r="B2080" s="52"/>
      <c r="C2080" s="52"/>
      <c r="D2080" s="52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 s="52"/>
      <c r="B2081" s="52"/>
      <c r="C2081" s="52"/>
      <c r="D2081" s="52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 s="52"/>
      <c r="B2082" s="52"/>
      <c r="C2082" s="52"/>
      <c r="D2082" s="5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 s="52"/>
      <c r="B2083" s="52"/>
      <c r="C2083" s="52"/>
      <c r="D2083" s="52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 s="52"/>
      <c r="B2084" s="52"/>
      <c r="C2084" s="52"/>
      <c r="D2084" s="52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 s="52"/>
      <c r="B2085" s="52"/>
      <c r="C2085" s="52"/>
      <c r="D2085" s="52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 s="52"/>
      <c r="B2086" s="52"/>
      <c r="C2086" s="52"/>
      <c r="D2086" s="52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 s="52"/>
      <c r="B2087" s="52"/>
      <c r="C2087" s="52"/>
      <c r="D2087" s="52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 s="52"/>
      <c r="B2088" s="52"/>
      <c r="C2088" s="52"/>
      <c r="D2088" s="52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 s="52"/>
      <c r="B2089" s="52"/>
      <c r="C2089" s="52"/>
      <c r="D2089" s="52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 s="52"/>
      <c r="B2090" s="52"/>
      <c r="C2090" s="52"/>
      <c r="D2090" s="52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 s="52"/>
      <c r="B2091" s="52"/>
      <c r="C2091" s="52"/>
      <c r="D2091" s="52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 s="52"/>
      <c r="B2092" s="52"/>
      <c r="C2092" s="52"/>
      <c r="D2092" s="5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 s="52"/>
      <c r="B2093" s="52"/>
      <c r="C2093" s="52"/>
      <c r="D2093" s="52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 s="52"/>
      <c r="B2094" s="52"/>
      <c r="C2094" s="52"/>
      <c r="D2094" s="52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 s="52"/>
      <c r="B2095" s="52"/>
      <c r="C2095" s="52"/>
      <c r="D2095" s="52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 s="52"/>
      <c r="B2096" s="52"/>
      <c r="C2096" s="52"/>
      <c r="D2096" s="52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 s="52"/>
      <c r="B2097" s="52"/>
      <c r="C2097" s="52"/>
      <c r="D2097" s="52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 s="52"/>
      <c r="B2098" s="52"/>
      <c r="C2098" s="52"/>
      <c r="D2098" s="52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 s="52"/>
      <c r="B2099" s="52"/>
      <c r="C2099" s="52"/>
      <c r="D2099" s="52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 s="52"/>
      <c r="B2100" s="52"/>
      <c r="C2100" s="52"/>
      <c r="D2100" s="52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 s="52"/>
      <c r="B2101" s="52"/>
      <c r="C2101" s="52"/>
      <c r="D2101" s="52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 s="52"/>
      <c r="B2102" s="52"/>
      <c r="C2102" s="52"/>
      <c r="D2102" s="5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 s="52"/>
      <c r="B2103" s="52"/>
      <c r="C2103" s="52"/>
      <c r="D2103" s="52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 s="52"/>
      <c r="B2104" s="52"/>
      <c r="C2104" s="52"/>
      <c r="D2104" s="52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 s="52"/>
      <c r="B2105" s="52"/>
      <c r="C2105" s="52"/>
      <c r="D2105" s="52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 s="52"/>
      <c r="B2106" s="52"/>
      <c r="C2106" s="52"/>
      <c r="D2106" s="52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 s="52"/>
      <c r="B2107" s="52"/>
      <c r="C2107" s="52"/>
      <c r="D2107" s="52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 s="52"/>
      <c r="B2108" s="52"/>
      <c r="C2108" s="52"/>
      <c r="D2108" s="52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 s="52"/>
      <c r="B2109" s="52"/>
      <c r="C2109" s="52"/>
      <c r="D2109" s="52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 s="52"/>
      <c r="B2110" s="52"/>
      <c r="C2110" s="52"/>
      <c r="D2110" s="52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 s="52"/>
      <c r="B2111" s="52"/>
      <c r="C2111" s="52"/>
      <c r="D2111" s="52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 s="52"/>
      <c r="B2112" s="52"/>
      <c r="C2112" s="52"/>
      <c r="D2112" s="5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 s="52"/>
      <c r="B2113" s="52"/>
      <c r="C2113" s="52"/>
      <c r="D2113" s="52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 s="52"/>
      <c r="B2114" s="52"/>
      <c r="C2114" s="52"/>
      <c r="D2114" s="52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 s="52"/>
      <c r="B2115" s="52"/>
      <c r="C2115" s="52"/>
      <c r="D2115" s="52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 s="52"/>
      <c r="B2116" s="52"/>
      <c r="C2116" s="52"/>
      <c r="D2116" s="52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 s="52"/>
      <c r="B2117" s="52"/>
      <c r="C2117" s="52"/>
      <c r="D2117" s="52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 s="52"/>
      <c r="B2118" s="52"/>
      <c r="C2118" s="52"/>
      <c r="D2118" s="52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 s="52"/>
      <c r="B2119" s="52"/>
      <c r="C2119" s="52"/>
      <c r="D2119" s="52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 s="52"/>
      <c r="B2120" s="52"/>
      <c r="C2120" s="52"/>
      <c r="D2120" s="52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 s="52"/>
      <c r="B2121" s="52"/>
      <c r="C2121" s="52"/>
      <c r="D2121" s="52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 s="52"/>
      <c r="B2122" s="52"/>
      <c r="C2122" s="52"/>
      <c r="D2122" s="5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 s="52"/>
      <c r="B2123" s="52"/>
      <c r="C2123" s="52"/>
      <c r="D2123" s="52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 s="52"/>
      <c r="B2124" s="52"/>
      <c r="C2124" s="52"/>
      <c r="D2124" s="52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 s="52"/>
      <c r="B2125" s="52"/>
      <c r="C2125" s="52"/>
      <c r="D2125" s="52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 s="52"/>
      <c r="B2126" s="52"/>
      <c r="C2126" s="52"/>
      <c r="D2126" s="52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 s="52"/>
      <c r="B2127" s="52"/>
      <c r="C2127" s="52"/>
      <c r="D2127" s="52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 s="52"/>
      <c r="B2128" s="52"/>
      <c r="C2128" s="52"/>
      <c r="D2128" s="52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 s="52"/>
      <c r="B2129" s="52"/>
      <c r="C2129" s="52"/>
      <c r="D2129" s="52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 s="52"/>
      <c r="B2130" s="52"/>
      <c r="C2130" s="52"/>
      <c r="D2130" s="52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 s="52"/>
      <c r="B2131" s="52"/>
      <c r="C2131" s="52"/>
      <c r="D2131" s="52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 s="52"/>
      <c r="B2132" s="52"/>
      <c r="C2132" s="52"/>
      <c r="D2132" s="5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 s="52"/>
      <c r="B2133" s="52"/>
      <c r="C2133" s="52"/>
      <c r="D2133" s="52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 s="52"/>
      <c r="B2134" s="52"/>
      <c r="C2134" s="52"/>
      <c r="D2134" s="52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 s="52"/>
      <c r="B2135" s="52"/>
      <c r="C2135" s="52"/>
      <c r="D2135" s="52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 s="52"/>
      <c r="B2136" s="52"/>
      <c r="C2136" s="52"/>
      <c r="D2136" s="52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 s="52"/>
      <c r="B2137" s="52"/>
      <c r="C2137" s="52"/>
      <c r="D2137" s="52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 s="52"/>
      <c r="B2138" s="52"/>
      <c r="C2138" s="52"/>
      <c r="D2138" s="52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 s="52"/>
      <c r="B2139" s="52"/>
      <c r="C2139" s="52"/>
      <c r="D2139" s="52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 s="52"/>
      <c r="B2140" s="52"/>
      <c r="C2140" s="52"/>
      <c r="D2140" s="52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 s="52"/>
      <c r="B2141" s="52"/>
      <c r="C2141" s="52"/>
      <c r="D2141" s="52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 s="52"/>
      <c r="B2142" s="52"/>
      <c r="C2142" s="52"/>
      <c r="D2142" s="5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 s="52"/>
      <c r="B2143" s="52"/>
      <c r="C2143" s="52"/>
      <c r="D2143" s="52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 s="52"/>
      <c r="B2144" s="52"/>
      <c r="C2144" s="52"/>
      <c r="D2144" s="52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 s="52"/>
      <c r="B2145" s="52"/>
      <c r="C2145" s="52"/>
      <c r="D2145" s="52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 s="52"/>
      <c r="B2146" s="52"/>
      <c r="C2146" s="52"/>
      <c r="D2146" s="52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 s="52"/>
      <c r="B2147" s="52"/>
      <c r="C2147" s="52"/>
      <c r="D2147" s="52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 s="52"/>
      <c r="B2148" s="52"/>
      <c r="C2148" s="52"/>
      <c r="D2148" s="52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 s="52"/>
      <c r="B2149" s="52"/>
      <c r="C2149" s="52"/>
      <c r="D2149" s="52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 s="52"/>
      <c r="B2150" s="52"/>
      <c r="C2150" s="52"/>
      <c r="D2150" s="52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 s="52"/>
      <c r="B2151" s="52"/>
      <c r="C2151" s="52"/>
      <c r="D2151" s="52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 s="52"/>
      <c r="B2152" s="52"/>
      <c r="C2152" s="52"/>
      <c r="D2152" s="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 s="52"/>
      <c r="B2153" s="52"/>
      <c r="C2153" s="52"/>
      <c r="D2153" s="52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 s="52"/>
      <c r="B2154" s="52"/>
      <c r="C2154" s="52"/>
      <c r="D2154" s="52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 s="52"/>
      <c r="B2155" s="52"/>
      <c r="C2155" s="52"/>
      <c r="D2155" s="52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 s="52"/>
      <c r="B2156" s="52"/>
      <c r="C2156" s="52"/>
      <c r="D2156" s="52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 s="52"/>
      <c r="B2157" s="52"/>
      <c r="C2157" s="52"/>
      <c r="D2157" s="52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 s="52"/>
      <c r="B2158" s="52"/>
      <c r="C2158" s="52"/>
      <c r="D2158" s="52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 s="52"/>
      <c r="B2159" s="52"/>
      <c r="C2159" s="52"/>
      <c r="D2159" s="52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 s="52"/>
      <c r="B2160" s="52"/>
      <c r="C2160" s="52"/>
      <c r="D2160" s="52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 s="52"/>
      <c r="B2161" s="52"/>
      <c r="C2161" s="52"/>
      <c r="D2161" s="52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 s="52"/>
      <c r="B2162" s="52"/>
      <c r="C2162" s="52"/>
      <c r="D2162" s="5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 s="52"/>
      <c r="B2163" s="52"/>
      <c r="C2163" s="52"/>
      <c r="D2163" s="52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 s="52"/>
      <c r="B2164" s="52"/>
      <c r="C2164" s="52"/>
      <c r="D2164" s="52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 s="52"/>
      <c r="B2165" s="52"/>
      <c r="C2165" s="52"/>
      <c r="D2165" s="52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 s="52"/>
      <c r="B2166" s="52"/>
      <c r="C2166" s="52"/>
      <c r="D2166" s="52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 s="52"/>
      <c r="B2167" s="52"/>
      <c r="C2167" s="52"/>
      <c r="D2167" s="52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 s="52"/>
      <c r="B2168" s="52"/>
      <c r="C2168" s="52"/>
      <c r="D2168" s="52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 s="52"/>
      <c r="B2169" s="52"/>
      <c r="C2169" s="52"/>
      <c r="D2169" s="52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 s="52"/>
      <c r="B2170" s="52"/>
      <c r="C2170" s="52"/>
      <c r="D2170" s="52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 s="52"/>
      <c r="B2171" s="52"/>
      <c r="C2171" s="52"/>
      <c r="D2171" s="52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 s="52"/>
      <c r="B2172" s="52"/>
      <c r="C2172" s="52"/>
      <c r="D2172" s="5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 s="52"/>
      <c r="B2173" s="52"/>
      <c r="C2173" s="52"/>
      <c r="D2173" s="52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 s="52"/>
      <c r="B2174" s="52"/>
      <c r="C2174" s="52"/>
      <c r="D2174" s="52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 s="52"/>
      <c r="B2175" s="52"/>
      <c r="C2175" s="52"/>
      <c r="D2175" s="52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 s="52"/>
      <c r="B2176" s="52"/>
      <c r="C2176" s="52"/>
      <c r="D2176" s="52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 s="52"/>
      <c r="B2177" s="52"/>
      <c r="C2177" s="52"/>
      <c r="D2177" s="52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 s="52"/>
      <c r="B2178" s="52"/>
      <c r="C2178" s="52"/>
      <c r="D2178" s="52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 s="52"/>
      <c r="B2179" s="52"/>
      <c r="C2179" s="52"/>
      <c r="D2179" s="52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 s="52"/>
      <c r="B2180" s="52"/>
      <c r="C2180" s="52"/>
      <c r="D2180" s="52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 s="52"/>
      <c r="B2181" s="52"/>
      <c r="C2181" s="52"/>
      <c r="D2181" s="52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 s="52"/>
      <c r="B2182" s="52"/>
      <c r="C2182" s="52"/>
      <c r="D2182" s="5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 s="52"/>
      <c r="B2183" s="52"/>
      <c r="C2183" s="52"/>
      <c r="D2183" s="52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 s="52"/>
      <c r="B2184" s="52"/>
      <c r="C2184" s="52"/>
      <c r="D2184" s="52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 s="52"/>
      <c r="B2185" s="52"/>
      <c r="C2185" s="52"/>
      <c r="D2185" s="52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 s="52"/>
      <c r="B2186" s="52"/>
      <c r="C2186" s="52"/>
      <c r="D2186" s="52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 s="52"/>
      <c r="B2187" s="52"/>
      <c r="C2187" s="52"/>
      <c r="D2187" s="52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 s="52"/>
      <c r="B2188" s="52"/>
      <c r="C2188" s="52"/>
      <c r="D2188" s="52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 s="52"/>
      <c r="B2189" s="52"/>
      <c r="C2189" s="52"/>
      <c r="D2189" s="52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 s="52"/>
      <c r="B2190" s="52"/>
      <c r="C2190" s="52"/>
      <c r="D2190" s="52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 s="52"/>
      <c r="B2191" s="52"/>
      <c r="C2191" s="52"/>
      <c r="D2191" s="52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 s="52"/>
      <c r="B2192" s="52"/>
      <c r="C2192" s="52"/>
      <c r="D2192" s="5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 s="52"/>
      <c r="B2193" s="52"/>
      <c r="C2193" s="52"/>
      <c r="D2193" s="52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 s="52"/>
      <c r="B2194" s="52"/>
      <c r="C2194" s="52"/>
      <c r="D2194" s="52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 s="52"/>
      <c r="B2195" s="52"/>
      <c r="C2195" s="52"/>
      <c r="D2195" s="52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 s="52"/>
      <c r="B2196" s="52"/>
      <c r="C2196" s="52"/>
      <c r="D2196" s="52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 s="52"/>
      <c r="B2197" s="52"/>
      <c r="C2197" s="52"/>
      <c r="D2197" s="52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 s="52"/>
      <c r="B2198" s="52"/>
      <c r="C2198" s="52"/>
      <c r="D2198" s="52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 s="52"/>
      <c r="B2199" s="52"/>
      <c r="C2199" s="52"/>
      <c r="D2199" s="52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 s="52"/>
      <c r="B2200" s="52"/>
      <c r="C2200" s="52"/>
      <c r="D2200" s="52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 s="52"/>
      <c r="B2201" s="52"/>
      <c r="C2201" s="52"/>
      <c r="D2201" s="52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 s="52"/>
      <c r="B2202" s="52"/>
      <c r="C2202" s="52"/>
      <c r="D2202" s="5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 s="52"/>
      <c r="B2203" s="52"/>
      <c r="C2203" s="52"/>
      <c r="D2203" s="52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 s="52"/>
      <c r="B2204" s="52"/>
      <c r="C2204" s="52"/>
      <c r="D2204" s="52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 s="52"/>
      <c r="B2205" s="52"/>
      <c r="C2205" s="52"/>
      <c r="D2205" s="52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 s="52"/>
      <c r="B2206" s="52"/>
      <c r="C2206" s="52"/>
      <c r="D2206" s="52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 s="52"/>
      <c r="B2207" s="52"/>
      <c r="C2207" s="52"/>
      <c r="D2207" s="52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 s="52"/>
      <c r="B2208" s="52"/>
      <c r="C2208" s="52"/>
      <c r="D2208" s="52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 s="52"/>
      <c r="B2209" s="52"/>
      <c r="C2209" s="52"/>
      <c r="D2209" s="52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 s="52"/>
      <c r="B2210" s="52"/>
      <c r="C2210" s="52"/>
      <c r="D2210" s="52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 s="52"/>
      <c r="B2211" s="52"/>
      <c r="C2211" s="52"/>
      <c r="D2211" s="52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 s="52"/>
      <c r="B2212" s="52"/>
      <c r="C2212" s="52"/>
      <c r="D2212" s="5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 s="52"/>
      <c r="B2213" s="52"/>
      <c r="C2213" s="52"/>
      <c r="D2213" s="52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 s="52"/>
      <c r="B2214" s="52"/>
      <c r="C2214" s="52"/>
      <c r="D2214" s="52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 s="52"/>
      <c r="B2215" s="52"/>
      <c r="C2215" s="52"/>
      <c r="D2215" s="52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 s="52"/>
      <c r="B2216" s="52"/>
      <c r="C2216" s="52"/>
      <c r="D2216" s="52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 s="52"/>
      <c r="B2217" s="52"/>
      <c r="C2217" s="52"/>
      <c r="D2217" s="52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 s="52"/>
      <c r="B2218" s="52"/>
      <c r="C2218" s="52"/>
      <c r="D2218" s="52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 s="52"/>
      <c r="B2219" s="52"/>
      <c r="C2219" s="52"/>
      <c r="D2219" s="52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 s="52"/>
      <c r="B2220" s="52"/>
      <c r="C2220" s="52"/>
      <c r="D2220" s="52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 s="52"/>
      <c r="B2221" s="52"/>
      <c r="C2221" s="52"/>
      <c r="D2221" s="52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 s="52"/>
      <c r="B2222" s="52"/>
      <c r="C2222" s="52"/>
      <c r="D2222" s="5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 s="52"/>
      <c r="B2223" s="52"/>
      <c r="C2223" s="52"/>
      <c r="D2223" s="52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 s="52"/>
      <c r="B2224" s="52"/>
      <c r="C2224" s="52"/>
      <c r="D2224" s="52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 s="52"/>
      <c r="B2225" s="52"/>
      <c r="C2225" s="52"/>
      <c r="D2225" s="52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 s="52"/>
      <c r="B2226" s="52"/>
      <c r="C2226" s="52"/>
      <c r="D2226" s="52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 s="52"/>
      <c r="B2227" s="52"/>
      <c r="C2227" s="52"/>
      <c r="D2227" s="52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 s="52"/>
      <c r="B2228" s="52"/>
      <c r="C2228" s="52"/>
      <c r="D2228" s="52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 s="52"/>
      <c r="B2229" s="52"/>
      <c r="C2229" s="52"/>
      <c r="D2229" s="52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 s="52"/>
      <c r="B2230" s="52"/>
      <c r="C2230" s="52"/>
      <c r="D2230" s="52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 s="52"/>
      <c r="B2231" s="52"/>
      <c r="C2231" s="52"/>
      <c r="D2231" s="52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 s="52"/>
      <c r="B2232" s="52"/>
      <c r="C2232" s="52"/>
      <c r="D2232" s="5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 s="52"/>
      <c r="B2233" s="52"/>
      <c r="C2233" s="52"/>
      <c r="D2233" s="52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 s="52"/>
      <c r="B2234" s="52"/>
      <c r="C2234" s="52"/>
      <c r="D2234" s="52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 s="52"/>
      <c r="B2235" s="52"/>
      <c r="C2235" s="52"/>
      <c r="D2235" s="52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 s="52"/>
      <c r="B2236" s="52"/>
      <c r="C2236" s="52"/>
      <c r="D2236" s="52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 s="52"/>
      <c r="B2237" s="52"/>
      <c r="C2237" s="52"/>
      <c r="D2237" s="52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 s="52"/>
      <c r="B2238" s="52"/>
      <c r="C2238" s="52"/>
      <c r="D2238" s="52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 s="52"/>
      <c r="B2239" s="52"/>
      <c r="C2239" s="52"/>
      <c r="D2239" s="52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 s="52"/>
      <c r="B2240" s="52"/>
      <c r="C2240" s="52"/>
      <c r="D2240" s="52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 s="52"/>
      <c r="B2241" s="52"/>
      <c r="C2241" s="52"/>
      <c r="D2241" s="52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 s="52"/>
      <c r="B2242" s="52"/>
      <c r="C2242" s="52"/>
      <c r="D2242" s="5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 s="52"/>
      <c r="B2243" s="52"/>
      <c r="C2243" s="52"/>
      <c r="D2243" s="52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 s="52"/>
      <c r="B2244" s="52"/>
      <c r="C2244" s="52"/>
      <c r="D2244" s="52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 s="52"/>
      <c r="B2245" s="52"/>
      <c r="C2245" s="52"/>
      <c r="D2245" s="52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 s="52"/>
      <c r="B2246" s="52"/>
      <c r="C2246" s="52"/>
      <c r="D2246" s="52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 s="52"/>
      <c r="B2247" s="52"/>
      <c r="C2247" s="52"/>
      <c r="D2247" s="52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 s="52"/>
      <c r="B2248" s="52"/>
      <c r="C2248" s="52"/>
      <c r="D2248" s="52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 s="52"/>
      <c r="B2249" s="52"/>
      <c r="C2249" s="52"/>
      <c r="D2249" s="52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 s="52"/>
      <c r="B2250" s="52"/>
      <c r="C2250" s="52"/>
      <c r="D2250" s="52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 s="52"/>
      <c r="B2251" s="52"/>
      <c r="C2251" s="52"/>
      <c r="D2251" s="52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 s="52"/>
      <c r="B2252" s="52"/>
      <c r="C2252" s="52"/>
      <c r="D2252" s="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 s="52"/>
      <c r="B2253" s="52"/>
      <c r="C2253" s="52"/>
      <c r="D2253" s="52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 s="52"/>
      <c r="B2254" s="52"/>
      <c r="C2254" s="52"/>
      <c r="D2254" s="52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 s="52"/>
      <c r="B2255" s="52"/>
      <c r="C2255" s="52"/>
      <c r="D2255" s="52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 s="52"/>
      <c r="B2256" s="52"/>
      <c r="C2256" s="52"/>
      <c r="D2256" s="52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 s="52"/>
      <c r="B2257" s="52"/>
      <c r="C2257" s="52"/>
      <c r="D2257" s="52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 s="52"/>
      <c r="B2258" s="52"/>
      <c r="C2258" s="52"/>
      <c r="D2258" s="52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 s="52"/>
      <c r="B2259" s="52"/>
      <c r="C2259" s="52"/>
      <c r="D2259" s="52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 s="52"/>
      <c r="B2260" s="52"/>
      <c r="C2260" s="52"/>
      <c r="D2260" s="52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 s="52"/>
      <c r="B2261" s="52"/>
      <c r="C2261" s="52"/>
      <c r="D2261" s="52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 s="52"/>
      <c r="B2262" s="52"/>
      <c r="C2262" s="52"/>
      <c r="D2262" s="5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 s="52"/>
      <c r="B2263" s="52"/>
      <c r="C2263" s="52"/>
      <c r="D2263" s="52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 s="52"/>
      <c r="B2264" s="52"/>
      <c r="C2264" s="52"/>
      <c r="D2264" s="52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 s="52"/>
      <c r="B2265" s="52"/>
      <c r="C2265" s="52"/>
      <c r="D2265" s="52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 s="52"/>
      <c r="B2266" s="52"/>
      <c r="C2266" s="52"/>
      <c r="D2266" s="52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 s="52"/>
      <c r="B2267" s="52"/>
      <c r="C2267" s="52"/>
      <c r="D2267" s="52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 s="52"/>
      <c r="B2268" s="52"/>
      <c r="C2268" s="52"/>
      <c r="D2268" s="52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 s="52"/>
      <c r="B2269" s="52"/>
      <c r="C2269" s="52"/>
      <c r="D2269" s="52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 s="52"/>
      <c r="B2270" s="52"/>
      <c r="C2270" s="52"/>
      <c r="D2270" s="52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 s="52"/>
      <c r="B2271" s="52"/>
      <c r="C2271" s="52"/>
      <c r="D2271" s="52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 s="52"/>
      <c r="B2272" s="52"/>
      <c r="C2272" s="52"/>
      <c r="D2272" s="5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 s="52"/>
      <c r="B2273" s="52"/>
      <c r="C2273" s="52"/>
      <c r="D2273" s="52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 s="52"/>
      <c r="B2274" s="52"/>
      <c r="C2274" s="52"/>
      <c r="D2274" s="52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 s="52"/>
      <c r="B2275" s="52"/>
      <c r="C2275" s="52"/>
      <c r="D2275" s="52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 s="52"/>
      <c r="B2276" s="52"/>
      <c r="C2276" s="52"/>
      <c r="D2276" s="52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 s="52"/>
      <c r="B2277" s="52"/>
      <c r="C2277" s="52"/>
      <c r="D2277" s="52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 s="52"/>
      <c r="B2278" s="52"/>
      <c r="C2278" s="52"/>
      <c r="D2278" s="52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 s="52"/>
      <c r="B2279" s="52"/>
      <c r="C2279" s="52"/>
      <c r="D2279" s="52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 s="52"/>
      <c r="B2280" s="52"/>
      <c r="C2280" s="52"/>
      <c r="D2280" s="52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 s="52"/>
      <c r="B2281" s="52"/>
      <c r="C2281" s="52"/>
      <c r="D2281" s="52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 s="52"/>
      <c r="B2282" s="52"/>
      <c r="C2282" s="52"/>
      <c r="D2282" s="5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 s="52"/>
      <c r="B2283" s="52"/>
      <c r="C2283" s="52"/>
      <c r="D2283" s="52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 s="52"/>
      <c r="B2284" s="52"/>
      <c r="C2284" s="52"/>
      <c r="D2284" s="52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 s="52"/>
      <c r="B2285" s="52"/>
      <c r="C2285" s="52"/>
      <c r="D2285" s="52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 s="52"/>
      <c r="B2286" s="52"/>
      <c r="C2286" s="52"/>
      <c r="D2286" s="52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 s="52"/>
      <c r="B2287" s="52"/>
      <c r="C2287" s="52"/>
      <c r="D2287" s="52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 s="52"/>
      <c r="B2288" s="52"/>
      <c r="C2288" s="52"/>
      <c r="D2288" s="52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 s="52"/>
      <c r="B2289" s="52"/>
      <c r="C2289" s="52"/>
      <c r="D2289" s="52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 s="52"/>
      <c r="B2290" s="52"/>
      <c r="C2290" s="52"/>
      <c r="D2290" s="52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 s="52"/>
      <c r="B2291" s="52"/>
      <c r="C2291" s="52"/>
      <c r="D2291" s="52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 s="52"/>
      <c r="B2292" s="52"/>
      <c r="C2292" s="52"/>
      <c r="D2292" s="5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 s="52"/>
      <c r="B2293" s="52"/>
      <c r="C2293" s="52"/>
      <c r="D2293" s="52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 s="52"/>
      <c r="B2294" s="52"/>
      <c r="C2294" s="52"/>
      <c r="D2294" s="52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 s="52"/>
      <c r="B2295" s="52"/>
      <c r="C2295" s="52"/>
      <c r="D2295" s="52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 s="52"/>
      <c r="B2296" s="52"/>
      <c r="C2296" s="52"/>
      <c r="D2296" s="52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 s="52"/>
      <c r="B2297" s="52"/>
      <c r="C2297" s="52"/>
      <c r="D2297" s="52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 s="52"/>
      <c r="B2298" s="52"/>
      <c r="C2298" s="52"/>
      <c r="D2298" s="52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 s="52"/>
      <c r="B2299" s="52"/>
      <c r="C2299" s="52"/>
      <c r="D2299" s="52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 s="52"/>
      <c r="B2300" s="52"/>
      <c r="C2300" s="52"/>
      <c r="D2300" s="52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 s="52"/>
      <c r="B2301" s="52"/>
      <c r="C2301" s="52"/>
      <c r="D2301" s="52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 s="52"/>
      <c r="B2302" s="52"/>
      <c r="C2302" s="52"/>
      <c r="D2302" s="5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 s="52"/>
      <c r="B2303" s="52"/>
      <c r="C2303" s="52"/>
      <c r="D2303" s="52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 s="52"/>
      <c r="B2304" s="52"/>
      <c r="C2304" s="52"/>
      <c r="D2304" s="52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 s="52"/>
      <c r="B2305" s="52"/>
      <c r="C2305" s="52"/>
      <c r="D2305" s="52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 s="52"/>
      <c r="B2306" s="52"/>
      <c r="C2306" s="52"/>
      <c r="D2306" s="52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 s="52"/>
      <c r="B2307" s="52"/>
      <c r="C2307" s="52"/>
      <c r="D2307" s="52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 s="52"/>
      <c r="B2308" s="52"/>
      <c r="C2308" s="52"/>
      <c r="D2308" s="52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 s="52"/>
      <c r="B2309" s="52"/>
      <c r="C2309" s="52"/>
      <c r="D2309" s="52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 s="52"/>
      <c r="B2310" s="52"/>
      <c r="C2310" s="52"/>
      <c r="D2310" s="52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 s="52"/>
      <c r="B2311" s="52"/>
      <c r="C2311" s="52"/>
      <c r="D2311" s="52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 s="52"/>
      <c r="B2312" s="52"/>
      <c r="C2312" s="52"/>
      <c r="D2312" s="5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 s="52"/>
      <c r="B2313" s="52"/>
      <c r="C2313" s="52"/>
      <c r="D2313" s="52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 s="52"/>
      <c r="B2314" s="52"/>
      <c r="C2314" s="52"/>
      <c r="D2314" s="52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 s="52"/>
      <c r="B2315" s="52"/>
      <c r="C2315" s="52"/>
      <c r="D2315" s="52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 s="52"/>
      <c r="B2316" s="52"/>
      <c r="C2316" s="52"/>
      <c r="D2316" s="52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 s="52"/>
      <c r="B2317" s="52"/>
      <c r="C2317" s="52"/>
      <c r="D2317" s="52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 s="52"/>
      <c r="B2318" s="52"/>
      <c r="C2318" s="52"/>
      <c r="D2318" s="52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 s="52"/>
      <c r="B2319" s="52"/>
      <c r="C2319" s="52"/>
      <c r="D2319" s="52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 s="52"/>
      <c r="B2320" s="52"/>
      <c r="C2320" s="52"/>
      <c r="D2320" s="52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 s="52"/>
      <c r="B2321" s="52"/>
      <c r="C2321" s="52"/>
      <c r="D2321" s="52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 s="52"/>
      <c r="B2322" s="52"/>
      <c r="C2322" s="52"/>
      <c r="D2322" s="5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 s="52"/>
      <c r="B2323" s="52"/>
      <c r="C2323" s="52"/>
      <c r="D2323" s="52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 s="52"/>
      <c r="B2324" s="52"/>
      <c r="C2324" s="52"/>
      <c r="D2324" s="52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 s="52"/>
      <c r="B2325" s="52"/>
      <c r="C2325" s="52"/>
      <c r="D2325" s="52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 s="52"/>
      <c r="B2326" s="52"/>
      <c r="C2326" s="52"/>
      <c r="D2326" s="52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 s="52"/>
      <c r="B2327" s="52"/>
      <c r="C2327" s="52"/>
      <c r="D2327" s="52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 s="52"/>
      <c r="B2328" s="52"/>
      <c r="C2328" s="52"/>
      <c r="D2328" s="52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 s="52"/>
      <c r="B2329" s="52"/>
      <c r="C2329" s="52"/>
      <c r="D2329" s="52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 s="52"/>
      <c r="B2330" s="52"/>
      <c r="C2330" s="52"/>
      <c r="D2330" s="52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 s="52"/>
      <c r="B2331" s="52"/>
      <c r="C2331" s="52"/>
      <c r="D2331" s="52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 s="52"/>
      <c r="B2332" s="52"/>
      <c r="C2332" s="52"/>
      <c r="D2332" s="5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 s="52"/>
      <c r="B2333" s="52"/>
      <c r="C2333" s="52"/>
      <c r="D2333" s="52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 s="52"/>
      <c r="B2334" s="52"/>
      <c r="C2334" s="52"/>
      <c r="D2334" s="52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 s="52"/>
      <c r="B2335" s="52"/>
      <c r="C2335" s="52"/>
      <c r="D2335" s="52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 s="52"/>
      <c r="B2336" s="52"/>
      <c r="C2336" s="52"/>
      <c r="D2336" s="52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 s="52"/>
      <c r="B2337" s="52"/>
      <c r="C2337" s="52"/>
      <c r="D2337" s="52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 s="52"/>
      <c r="B2338" s="52"/>
      <c r="C2338" s="52"/>
      <c r="D2338" s="52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 s="52"/>
      <c r="B2339" s="52"/>
      <c r="C2339" s="52"/>
      <c r="D2339" s="52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 s="52"/>
      <c r="B2340" s="52"/>
      <c r="C2340" s="52"/>
      <c r="D2340" s="52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 s="52"/>
      <c r="B2341" s="52"/>
      <c r="C2341" s="52"/>
      <c r="D2341" s="52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 s="52"/>
      <c r="B2342" s="52"/>
      <c r="C2342" s="52"/>
      <c r="D2342" s="5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 s="52"/>
      <c r="B2343" s="52"/>
      <c r="C2343" s="52"/>
      <c r="D2343" s="52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 s="52"/>
      <c r="B2344" s="52"/>
      <c r="C2344" s="52"/>
      <c r="D2344" s="52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 s="52"/>
      <c r="B2345" s="52"/>
      <c r="C2345" s="52"/>
      <c r="D2345" s="52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 s="52"/>
      <c r="B2346" s="52"/>
      <c r="C2346" s="52"/>
      <c r="D2346" s="52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 s="52"/>
      <c r="B2347" s="52"/>
      <c r="C2347" s="52"/>
      <c r="D2347" s="52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 s="52"/>
      <c r="B2348" s="52"/>
      <c r="C2348" s="52"/>
      <c r="D2348" s="52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 s="52"/>
      <c r="B2349" s="52"/>
      <c r="C2349" s="52"/>
      <c r="D2349" s="52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 s="52"/>
      <c r="B2350" s="52"/>
      <c r="C2350" s="52"/>
      <c r="D2350" s="52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 s="52"/>
      <c r="B2351" s="52"/>
      <c r="C2351" s="52"/>
      <c r="D2351" s="52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 s="52"/>
      <c r="B2352" s="52"/>
      <c r="C2352" s="52"/>
      <c r="D2352" s="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 s="52"/>
      <c r="B2353" s="52"/>
      <c r="C2353" s="52"/>
      <c r="D2353" s="52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 s="52"/>
      <c r="B2354" s="52"/>
      <c r="C2354" s="52"/>
      <c r="D2354" s="52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 s="52"/>
      <c r="B2355" s="52"/>
      <c r="C2355" s="52"/>
      <c r="D2355" s="52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 s="52"/>
      <c r="B2356" s="52"/>
      <c r="C2356" s="52"/>
      <c r="D2356" s="52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 s="52"/>
      <c r="B2357" s="52"/>
      <c r="C2357" s="52"/>
      <c r="D2357" s="52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 s="52"/>
      <c r="B2358" s="52"/>
      <c r="C2358" s="52"/>
      <c r="D2358" s="52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 s="52"/>
      <c r="B2359" s="52"/>
      <c r="C2359" s="52"/>
      <c r="D2359" s="52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 s="52"/>
      <c r="B2360" s="52"/>
      <c r="C2360" s="52"/>
      <c r="D2360" s="52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 s="52"/>
      <c r="B2361" s="52"/>
      <c r="C2361" s="52"/>
      <c r="D2361" s="52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 s="52"/>
      <c r="B2362" s="52"/>
      <c r="C2362" s="52"/>
      <c r="D2362" s="5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 s="52"/>
      <c r="B2363" s="52"/>
      <c r="C2363" s="52"/>
      <c r="D2363" s="52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 s="52"/>
      <c r="B2364" s="52"/>
      <c r="C2364" s="52"/>
      <c r="D2364" s="52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 s="52"/>
      <c r="B2365" s="52"/>
      <c r="C2365" s="52"/>
      <c r="D2365" s="52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 s="52"/>
      <c r="B2366" s="52"/>
      <c r="C2366" s="52"/>
      <c r="D2366" s="52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 s="52"/>
      <c r="B2367" s="52"/>
      <c r="C2367" s="52"/>
      <c r="D2367" s="52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 s="52"/>
      <c r="B2368" s="52"/>
      <c r="C2368" s="52"/>
      <c r="D2368" s="52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 s="52"/>
      <c r="B2369" s="52"/>
      <c r="C2369" s="52"/>
      <c r="D2369" s="52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 s="52"/>
      <c r="B2370" s="52"/>
      <c r="C2370" s="52"/>
      <c r="D2370" s="52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 s="52"/>
      <c r="B2371" s="52"/>
      <c r="C2371" s="52"/>
      <c r="D2371" s="52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 s="52"/>
      <c r="B2372" s="52"/>
      <c r="C2372" s="52"/>
      <c r="D2372" s="5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 s="52"/>
      <c r="B2373" s="52"/>
      <c r="C2373" s="52"/>
      <c r="D2373" s="52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 s="52"/>
      <c r="B2374" s="52"/>
      <c r="C2374" s="52"/>
      <c r="D2374" s="52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 s="52"/>
      <c r="B2375" s="52"/>
      <c r="C2375" s="52"/>
      <c r="D2375" s="52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 s="52"/>
      <c r="B2376" s="52"/>
      <c r="C2376" s="52"/>
      <c r="D2376" s="52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 s="52"/>
      <c r="B2377" s="52"/>
      <c r="C2377" s="52"/>
      <c r="D2377" s="52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 s="52"/>
      <c r="B2378" s="52"/>
      <c r="C2378" s="52"/>
      <c r="D2378" s="52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 s="52"/>
      <c r="B2379" s="52"/>
      <c r="C2379" s="52"/>
      <c r="D2379" s="52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 s="52"/>
      <c r="B2380" s="52"/>
      <c r="C2380" s="52"/>
      <c r="D2380" s="52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 s="52"/>
      <c r="B2381" s="52"/>
      <c r="C2381" s="52"/>
      <c r="D2381" s="52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 s="52"/>
      <c r="B2382" s="52"/>
      <c r="C2382" s="52"/>
      <c r="D2382" s="5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 s="52"/>
      <c r="B2383" s="52"/>
      <c r="C2383" s="52"/>
      <c r="D2383" s="52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 s="52"/>
      <c r="B2384" s="52"/>
      <c r="C2384" s="52"/>
      <c r="D2384" s="52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 s="52"/>
      <c r="B2385" s="52"/>
      <c r="C2385" s="52"/>
      <c r="D2385" s="52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 s="52"/>
      <c r="B2386" s="52"/>
      <c r="C2386" s="52"/>
      <c r="D2386" s="52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 s="52"/>
      <c r="B2387" s="52"/>
      <c r="C2387" s="52"/>
      <c r="D2387" s="52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 s="52"/>
      <c r="B2388" s="52"/>
      <c r="C2388" s="52"/>
      <c r="D2388" s="52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 s="52"/>
      <c r="B2389" s="52"/>
      <c r="C2389" s="52"/>
      <c r="D2389" s="52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 s="52"/>
      <c r="B2390" s="52"/>
      <c r="C2390" s="52"/>
      <c r="D2390" s="52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 s="52"/>
      <c r="B2391" s="52"/>
      <c r="C2391" s="52"/>
      <c r="D2391" s="52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 s="52"/>
      <c r="B2392" s="52"/>
      <c r="C2392" s="52"/>
      <c r="D2392" s="5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 s="52"/>
      <c r="B2393" s="52"/>
      <c r="C2393" s="52"/>
      <c r="D2393" s="52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 s="52"/>
      <c r="B2394" s="52"/>
      <c r="C2394" s="52"/>
      <c r="D2394" s="52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 s="52"/>
      <c r="B2395" s="52"/>
      <c r="C2395" s="52"/>
      <c r="D2395" s="52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 s="52"/>
      <c r="B2396" s="52"/>
      <c r="C2396" s="52"/>
      <c r="D2396" s="52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 s="52"/>
      <c r="B2397" s="52"/>
      <c r="C2397" s="52"/>
      <c r="D2397" s="52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 s="52"/>
      <c r="B2398" s="52"/>
      <c r="C2398" s="52"/>
      <c r="D2398" s="52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 s="52"/>
      <c r="B2399" s="52"/>
      <c r="C2399" s="52"/>
      <c r="D2399" s="52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 s="52"/>
      <c r="B2400" s="52"/>
      <c r="C2400" s="52"/>
      <c r="D2400" s="52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 s="52"/>
      <c r="B2401" s="52"/>
      <c r="C2401" s="52"/>
      <c r="D2401" s="52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 s="52"/>
      <c r="B2402" s="52"/>
      <c r="C2402" s="52"/>
      <c r="D2402" s="5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 s="52"/>
      <c r="B2403" s="52"/>
      <c r="C2403" s="52"/>
      <c r="D2403" s="52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 s="52"/>
      <c r="B2404" s="52"/>
      <c r="C2404" s="52"/>
      <c r="D2404" s="52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 s="52"/>
      <c r="B2405" s="52"/>
      <c r="C2405" s="52"/>
      <c r="D2405" s="52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 s="52"/>
      <c r="B2406" s="52"/>
      <c r="C2406" s="52"/>
      <c r="D2406" s="52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 s="52"/>
      <c r="B2407" s="52"/>
      <c r="C2407" s="52"/>
      <c r="D2407" s="52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 s="52"/>
      <c r="B2408" s="52"/>
      <c r="C2408" s="52"/>
      <c r="D2408" s="52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 s="52"/>
      <c r="B2409" s="52"/>
      <c r="C2409" s="52"/>
      <c r="D2409" s="52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 s="52"/>
      <c r="B2410" s="52"/>
      <c r="C2410" s="52"/>
      <c r="D2410" s="52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 s="52"/>
      <c r="B2411" s="52"/>
      <c r="C2411" s="52"/>
      <c r="D2411" s="52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 s="52"/>
      <c r="B2412" s="52"/>
      <c r="C2412" s="52"/>
      <c r="D2412" s="5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 s="52"/>
      <c r="B2413" s="52"/>
      <c r="C2413" s="52"/>
      <c r="D2413" s="52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 s="52"/>
      <c r="B2414" s="52"/>
      <c r="C2414" s="52"/>
      <c r="D2414" s="52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 s="52"/>
      <c r="B2415" s="52"/>
      <c r="C2415" s="52"/>
      <c r="D2415" s="52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 s="52"/>
      <c r="B2416" s="52"/>
      <c r="C2416" s="52"/>
      <c r="D2416" s="52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 s="52"/>
      <c r="B2417" s="52"/>
      <c r="C2417" s="52"/>
      <c r="D2417" s="52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 s="52"/>
      <c r="B2418" s="52"/>
      <c r="C2418" s="52"/>
      <c r="D2418" s="52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 s="52"/>
      <c r="B2419" s="52"/>
      <c r="C2419" s="52"/>
      <c r="D2419" s="52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 s="52"/>
      <c r="B2420" s="52"/>
      <c r="C2420" s="52"/>
      <c r="D2420" s="52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 s="52"/>
      <c r="B2421" s="52"/>
      <c r="C2421" s="52"/>
      <c r="D2421" s="52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 s="52"/>
      <c r="B2422" s="52"/>
      <c r="C2422" s="52"/>
      <c r="D2422" s="5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 s="52"/>
      <c r="B2423" s="52"/>
      <c r="C2423" s="52"/>
      <c r="D2423" s="52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 s="52"/>
      <c r="B2424" s="52"/>
      <c r="C2424" s="52"/>
      <c r="D2424" s="52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 s="52"/>
      <c r="B2425" s="52"/>
      <c r="C2425" s="52"/>
      <c r="D2425" s="52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 s="52"/>
      <c r="B2426" s="52"/>
      <c r="C2426" s="52"/>
      <c r="D2426" s="52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 s="52"/>
      <c r="B2427" s="52"/>
      <c r="C2427" s="52"/>
      <c r="D2427" s="52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 s="52"/>
      <c r="B2428" s="52"/>
      <c r="C2428" s="52"/>
      <c r="D2428" s="52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 s="52"/>
      <c r="B2429" s="52"/>
      <c r="C2429" s="52"/>
      <c r="D2429" s="52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 s="52"/>
      <c r="B2430" s="52"/>
      <c r="C2430" s="52"/>
      <c r="D2430" s="52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 s="52"/>
      <c r="B2431" s="52"/>
      <c r="C2431" s="52"/>
      <c r="D2431" s="52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 s="52"/>
      <c r="B2432" s="52"/>
      <c r="C2432" s="52"/>
      <c r="D2432" s="5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 s="52"/>
      <c r="B2433" s="52"/>
      <c r="C2433" s="52"/>
      <c r="D2433" s="52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 s="52"/>
      <c r="B2434" s="52"/>
      <c r="C2434" s="52"/>
      <c r="D2434" s="52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 s="52"/>
      <c r="B2435" s="52"/>
      <c r="C2435" s="52"/>
      <c r="D2435" s="52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 s="52"/>
      <c r="B2436" s="52"/>
      <c r="C2436" s="52"/>
      <c r="D2436" s="52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 s="52"/>
      <c r="B2437" s="52"/>
      <c r="C2437" s="52"/>
      <c r="D2437" s="52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 s="52"/>
      <c r="B2438" s="52"/>
      <c r="C2438" s="52"/>
      <c r="D2438" s="52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 s="52"/>
      <c r="B2439" s="52"/>
      <c r="C2439" s="52"/>
      <c r="D2439" s="52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 s="52"/>
      <c r="B2440" s="52"/>
      <c r="C2440" s="52"/>
      <c r="D2440" s="52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 s="52"/>
      <c r="B2441" s="52"/>
      <c r="C2441" s="52"/>
      <c r="D2441" s="52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 s="52"/>
      <c r="B2442" s="52"/>
      <c r="C2442" s="52"/>
      <c r="D2442" s="5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 s="52"/>
      <c r="B2443" s="52"/>
      <c r="C2443" s="52"/>
      <c r="D2443" s="52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 s="52"/>
      <c r="B2444" s="52"/>
      <c r="C2444" s="52"/>
      <c r="D2444" s="52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 s="52"/>
      <c r="B2445" s="52"/>
      <c r="C2445" s="52"/>
      <c r="D2445" s="52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 s="52"/>
      <c r="B2446" s="52"/>
      <c r="C2446" s="52"/>
      <c r="D2446" s="52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 s="52"/>
      <c r="B2447" s="52"/>
      <c r="C2447" s="52"/>
      <c r="D2447" s="52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 s="52"/>
      <c r="B2448" s="52"/>
      <c r="C2448" s="52"/>
      <c r="D2448" s="52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 s="52"/>
      <c r="B2449" s="52"/>
      <c r="C2449" s="52"/>
      <c r="D2449" s="52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 s="52"/>
      <c r="B2450" s="52"/>
      <c r="C2450" s="52"/>
      <c r="D2450" s="52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 s="52"/>
      <c r="B2451" s="52"/>
      <c r="C2451" s="52"/>
      <c r="D2451" s="52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 s="52"/>
      <c r="B2452" s="52"/>
      <c r="C2452" s="52"/>
      <c r="D2452" s="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 s="52"/>
      <c r="B2453" s="52"/>
      <c r="C2453" s="52"/>
      <c r="D2453" s="52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 s="52"/>
      <c r="B2454" s="52"/>
      <c r="C2454" s="52"/>
      <c r="D2454" s="52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 s="52"/>
      <c r="B2455" s="52"/>
      <c r="C2455" s="52"/>
      <c r="D2455" s="52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 s="52"/>
      <c r="B2456" s="52"/>
      <c r="C2456" s="52"/>
      <c r="D2456" s="52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 s="52"/>
      <c r="B2457" s="52"/>
      <c r="C2457" s="52"/>
      <c r="D2457" s="52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 s="52"/>
      <c r="B2458" s="52"/>
      <c r="C2458" s="52"/>
      <c r="D2458" s="52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 s="52"/>
      <c r="B2459" s="52"/>
      <c r="C2459" s="52"/>
      <c r="D2459" s="52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 s="52"/>
      <c r="B2460" s="52"/>
      <c r="C2460" s="52"/>
      <c r="D2460" s="52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 s="52"/>
      <c r="B2461" s="52"/>
      <c r="C2461" s="52"/>
      <c r="D2461" s="52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 s="52"/>
      <c r="B2462" s="52"/>
      <c r="C2462" s="52"/>
      <c r="D2462" s="5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 s="52"/>
      <c r="B2463" s="52"/>
      <c r="C2463" s="52"/>
      <c r="D2463" s="52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 s="52"/>
      <c r="B2464" s="52"/>
      <c r="C2464" s="52"/>
      <c r="D2464" s="52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 s="52"/>
      <c r="B2465" s="52"/>
      <c r="C2465" s="52"/>
      <c r="D2465" s="52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 s="52"/>
      <c r="B2466" s="52"/>
      <c r="C2466" s="52"/>
      <c r="D2466" s="52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 s="52"/>
      <c r="B2467" s="52"/>
      <c r="C2467" s="52"/>
      <c r="D2467" s="52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 s="52"/>
      <c r="B2468" s="52"/>
      <c r="C2468" s="52"/>
      <c r="D2468" s="52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 s="52"/>
      <c r="B2469" s="52"/>
      <c r="C2469" s="52"/>
      <c r="D2469" s="52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 s="52"/>
      <c r="B2470" s="52"/>
      <c r="C2470" s="52"/>
      <c r="D2470" s="52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 s="52"/>
      <c r="B2471" s="52"/>
      <c r="C2471" s="52"/>
      <c r="D2471" s="52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 s="52"/>
      <c r="B2472" s="52"/>
      <c r="C2472" s="52"/>
      <c r="D2472" s="5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 s="52"/>
      <c r="B2473" s="52"/>
      <c r="C2473" s="52"/>
      <c r="D2473" s="52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 s="52"/>
      <c r="B2474" s="52"/>
      <c r="C2474" s="52"/>
      <c r="D2474" s="52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 s="52"/>
      <c r="B2475" s="52"/>
      <c r="C2475" s="52"/>
      <c r="D2475" s="52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 s="52"/>
      <c r="B2476" s="52"/>
      <c r="C2476" s="52"/>
      <c r="D2476" s="52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 s="52"/>
      <c r="B2477" s="52"/>
      <c r="C2477" s="52"/>
      <c r="D2477" s="52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 s="52"/>
      <c r="B2478" s="52"/>
      <c r="C2478" s="52"/>
      <c r="D2478" s="52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 s="52"/>
      <c r="B2479" s="52"/>
      <c r="C2479" s="52"/>
      <c r="D2479" s="52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 s="52"/>
      <c r="B2480" s="52"/>
      <c r="C2480" s="52"/>
      <c r="D2480" s="52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 s="52"/>
      <c r="B2481" s="52"/>
      <c r="C2481" s="52"/>
      <c r="D2481" s="52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 s="52"/>
      <c r="B2482" s="52"/>
      <c r="C2482" s="52"/>
      <c r="D2482" s="5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 s="52"/>
      <c r="B2483" s="52"/>
      <c r="C2483" s="52"/>
      <c r="D2483" s="52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 s="52"/>
      <c r="B2484" s="52"/>
      <c r="C2484" s="52"/>
      <c r="D2484" s="52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 s="52"/>
      <c r="B2485" s="52"/>
      <c r="C2485" s="52"/>
      <c r="D2485" s="52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 s="52"/>
      <c r="B2486" s="52"/>
      <c r="C2486" s="52"/>
      <c r="D2486" s="52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 s="52"/>
      <c r="B2487" s="52"/>
      <c r="C2487" s="52"/>
      <c r="D2487" s="52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 s="52"/>
      <c r="B2488" s="52"/>
      <c r="C2488" s="52"/>
      <c r="D2488" s="52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 s="52"/>
      <c r="B2489" s="52"/>
      <c r="C2489" s="52"/>
      <c r="D2489" s="52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 s="52"/>
      <c r="B2490" s="52"/>
      <c r="C2490" s="52"/>
      <c r="D2490" s="52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 s="52"/>
      <c r="B2491" s="52"/>
      <c r="C2491" s="52"/>
      <c r="D2491" s="52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 s="52"/>
      <c r="B2492" s="52"/>
      <c r="C2492" s="52"/>
      <c r="D2492" s="5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 s="52"/>
      <c r="B2493" s="52"/>
      <c r="C2493" s="52"/>
      <c r="D2493" s="52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 s="52"/>
      <c r="B2494" s="52"/>
      <c r="C2494" s="52"/>
      <c r="D2494" s="52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 s="52"/>
      <c r="B2495" s="52"/>
      <c r="C2495" s="52"/>
      <c r="D2495" s="52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 s="52"/>
      <c r="B2496" s="52"/>
      <c r="C2496" s="52"/>
      <c r="D2496" s="52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 s="52"/>
      <c r="B2497" s="52"/>
      <c r="C2497" s="52"/>
      <c r="D2497" s="52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 s="52"/>
      <c r="B2498" s="52"/>
      <c r="C2498" s="52"/>
      <c r="D2498" s="52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 s="52"/>
      <c r="B2499" s="52"/>
      <c r="C2499" s="52"/>
      <c r="D2499" s="52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 s="52"/>
      <c r="B2500" s="52"/>
      <c r="C2500" s="52"/>
      <c r="D2500" s="52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 s="52"/>
      <c r="B2501" s="52"/>
      <c r="C2501" s="52"/>
      <c r="D2501" s="52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 s="52"/>
      <c r="B2502" s="52"/>
      <c r="C2502" s="52"/>
      <c r="D2502" s="5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 s="52"/>
      <c r="B2503" s="52"/>
      <c r="C2503" s="52"/>
      <c r="D2503" s="52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 s="52"/>
      <c r="B2504" s="52"/>
      <c r="C2504" s="52"/>
      <c r="D2504" s="52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 s="52"/>
      <c r="B2505" s="52"/>
      <c r="C2505" s="52"/>
      <c r="D2505" s="52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 s="52"/>
      <c r="B2506" s="52"/>
      <c r="C2506" s="52"/>
      <c r="D2506" s="52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 s="52"/>
      <c r="B2507" s="52"/>
      <c r="C2507" s="52"/>
      <c r="D2507" s="52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 s="52"/>
      <c r="B2508" s="52"/>
      <c r="C2508" s="52"/>
      <c r="D2508" s="52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 s="52"/>
      <c r="B2509" s="52"/>
      <c r="C2509" s="52"/>
      <c r="D2509" s="52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 s="52"/>
      <c r="B2510" s="52"/>
      <c r="C2510" s="52"/>
      <c r="D2510" s="52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 s="52"/>
      <c r="B2511" s="52"/>
      <c r="C2511" s="52"/>
      <c r="D2511" s="52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 s="52"/>
      <c r="B2512" s="52"/>
      <c r="C2512" s="52"/>
      <c r="D2512" s="5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 s="52"/>
      <c r="B2513" s="52"/>
      <c r="C2513" s="52"/>
      <c r="D2513" s="52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 s="52"/>
      <c r="B2514" s="52"/>
      <c r="C2514" s="52"/>
      <c r="D2514" s="52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 s="52"/>
      <c r="B2515" s="52"/>
      <c r="C2515" s="52"/>
      <c r="D2515" s="52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 s="52"/>
      <c r="B2516" s="52"/>
      <c r="C2516" s="52"/>
      <c r="D2516" s="52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 s="52"/>
      <c r="B2517" s="52"/>
      <c r="C2517" s="52"/>
      <c r="D2517" s="52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 s="52"/>
      <c r="B2518" s="52"/>
      <c r="C2518" s="52"/>
      <c r="D2518" s="52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 s="52"/>
      <c r="B2519" s="52"/>
      <c r="C2519" s="52"/>
      <c r="D2519" s="52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 s="52"/>
      <c r="B2520" s="52"/>
      <c r="C2520" s="52"/>
      <c r="D2520" s="52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 s="52"/>
      <c r="B2521" s="52"/>
      <c r="C2521" s="52"/>
      <c r="D2521" s="52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 s="52"/>
      <c r="B2522" s="52"/>
      <c r="C2522" s="52"/>
      <c r="D2522" s="5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 s="52"/>
      <c r="B2523" s="52"/>
      <c r="C2523" s="52"/>
      <c r="D2523" s="52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 s="52"/>
      <c r="B2524" s="52"/>
      <c r="C2524" s="52"/>
      <c r="D2524" s="52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 s="52"/>
      <c r="B2525" s="52"/>
      <c r="C2525" s="52"/>
      <c r="D2525" s="52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 s="52"/>
      <c r="B2526" s="52"/>
      <c r="C2526" s="52"/>
      <c r="D2526" s="52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 s="52"/>
      <c r="B2527" s="52"/>
      <c r="C2527" s="52"/>
      <c r="D2527" s="52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 s="52"/>
      <c r="B2528" s="52"/>
      <c r="C2528" s="52"/>
      <c r="D2528" s="52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 s="52"/>
      <c r="B2529" s="52"/>
      <c r="C2529" s="52"/>
      <c r="D2529" s="52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 s="52"/>
      <c r="B2530" s="52"/>
      <c r="C2530" s="52"/>
      <c r="D2530" s="52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 s="52"/>
      <c r="B2531" s="52"/>
      <c r="C2531" s="52"/>
      <c r="D2531" s="52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 s="52"/>
      <c r="B2532" s="52"/>
      <c r="C2532" s="52"/>
      <c r="D2532" s="5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 s="52"/>
      <c r="B2533" s="52"/>
      <c r="C2533" s="52"/>
      <c r="D2533" s="52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 s="52"/>
      <c r="B2534" s="52"/>
      <c r="C2534" s="52"/>
      <c r="D2534" s="52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 s="52"/>
      <c r="B2535" s="52"/>
      <c r="C2535" s="52"/>
      <c r="D2535" s="52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 s="52"/>
      <c r="B2536" s="52"/>
      <c r="C2536" s="52"/>
      <c r="D2536" s="52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 s="52"/>
      <c r="B2537" s="52"/>
      <c r="C2537" s="52"/>
      <c r="D2537" s="52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 s="52"/>
      <c r="B2538" s="52"/>
      <c r="C2538" s="52"/>
      <c r="D2538" s="52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 s="52"/>
      <c r="B2539" s="52"/>
      <c r="C2539" s="52"/>
      <c r="D2539" s="52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 s="52"/>
      <c r="B2540" s="52"/>
      <c r="C2540" s="52"/>
      <c r="D2540" s="52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 s="52"/>
      <c r="B2541" s="52"/>
      <c r="C2541" s="52"/>
      <c r="D2541" s="52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 s="52"/>
      <c r="B2542" s="52"/>
      <c r="C2542" s="52"/>
      <c r="D2542" s="5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 s="52"/>
      <c r="B2543" s="52"/>
      <c r="C2543" s="52"/>
      <c r="D2543" s="52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 s="52"/>
      <c r="B2544" s="52"/>
      <c r="C2544" s="52"/>
      <c r="D2544" s="52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 s="52"/>
      <c r="B2545" s="52"/>
      <c r="C2545" s="52"/>
      <c r="D2545" s="52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 s="52"/>
      <c r="B2546" s="52"/>
      <c r="C2546" s="52"/>
      <c r="D2546" s="52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 s="52"/>
      <c r="B2547" s="52"/>
      <c r="C2547" s="52"/>
      <c r="D2547" s="52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 s="52"/>
      <c r="B2548" s="52"/>
      <c r="C2548" s="52"/>
      <c r="D2548" s="52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 s="52"/>
      <c r="B2549" s="52"/>
      <c r="C2549" s="52"/>
      <c r="D2549" s="52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 s="52"/>
      <c r="B2550" s="52"/>
      <c r="C2550" s="52"/>
      <c r="D2550" s="52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 s="52"/>
      <c r="B2551" s="52"/>
      <c r="C2551" s="52"/>
      <c r="D2551" s="52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 s="52"/>
      <c r="B2552" s="52"/>
      <c r="C2552" s="52"/>
      <c r="D2552" s="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 s="52"/>
      <c r="B2553" s="52"/>
      <c r="C2553" s="52"/>
      <c r="D2553" s="52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 s="52"/>
      <c r="B2554" s="52"/>
      <c r="C2554" s="52"/>
      <c r="D2554" s="52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 s="52"/>
      <c r="B2555" s="52"/>
      <c r="C2555" s="52"/>
      <c r="D2555" s="52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 s="52"/>
      <c r="B2556" s="52"/>
      <c r="C2556" s="52"/>
      <c r="D2556" s="52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 s="52"/>
      <c r="B2557" s="52"/>
      <c r="C2557" s="52"/>
      <c r="D2557" s="52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 s="52"/>
      <c r="B2558" s="52"/>
      <c r="C2558" s="52"/>
      <c r="D2558" s="52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 s="52"/>
      <c r="B2559" s="52"/>
      <c r="C2559" s="52"/>
      <c r="D2559" s="52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 s="52"/>
      <c r="B2560" s="52"/>
      <c r="C2560" s="52"/>
      <c r="D2560" s="52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 s="52"/>
      <c r="B2561" s="52"/>
      <c r="C2561" s="52"/>
      <c r="D2561" s="52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 s="52"/>
      <c r="B2562" s="52"/>
      <c r="C2562" s="52"/>
      <c r="D2562" s="5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 s="52"/>
      <c r="B2563" s="52"/>
      <c r="C2563" s="52"/>
      <c r="D2563" s="52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 s="52"/>
      <c r="B2564" s="52"/>
      <c r="C2564" s="52"/>
      <c r="D2564" s="52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 s="52"/>
      <c r="B2565" s="52"/>
      <c r="C2565" s="52"/>
      <c r="D2565" s="52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 s="52"/>
      <c r="B2566" s="52"/>
      <c r="C2566" s="52"/>
      <c r="D2566" s="52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 s="52"/>
      <c r="B2567" s="52"/>
      <c r="C2567" s="52"/>
      <c r="D2567" s="52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 s="52"/>
      <c r="B2568" s="52"/>
      <c r="C2568" s="52"/>
      <c r="D2568" s="52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 s="52"/>
      <c r="B2569" s="52"/>
      <c r="C2569" s="52"/>
      <c r="D2569" s="52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 s="52"/>
      <c r="B2570" s="52"/>
      <c r="C2570" s="52"/>
      <c r="D2570" s="52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 s="52"/>
      <c r="B2571" s="52"/>
      <c r="C2571" s="52"/>
      <c r="D2571" s="52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 s="52"/>
      <c r="B2572" s="52"/>
      <c r="C2572" s="52"/>
      <c r="D2572" s="5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 s="52"/>
      <c r="B2573" s="52"/>
      <c r="C2573" s="52"/>
      <c r="D2573" s="52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 s="52"/>
      <c r="B2574" s="52"/>
      <c r="C2574" s="52"/>
      <c r="D2574" s="52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 s="52"/>
      <c r="B2575" s="52"/>
      <c r="C2575" s="52"/>
      <c r="D2575" s="52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 s="52"/>
      <c r="B2576" s="52"/>
      <c r="C2576" s="52"/>
      <c r="D2576" s="52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 s="52"/>
      <c r="B2577" s="52"/>
      <c r="C2577" s="52"/>
      <c r="D2577" s="52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 s="52"/>
      <c r="B2578" s="52"/>
      <c r="C2578" s="52"/>
      <c r="D2578" s="52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 s="52"/>
      <c r="B2579" s="52"/>
      <c r="C2579" s="52"/>
      <c r="D2579" s="52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 s="52"/>
      <c r="B2580" s="52"/>
      <c r="C2580" s="52"/>
      <c r="D2580" s="52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 s="52"/>
      <c r="B2581" s="52"/>
      <c r="C2581" s="52"/>
      <c r="D2581" s="52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 s="52"/>
      <c r="B2582" s="52"/>
      <c r="C2582" s="52"/>
      <c r="D2582" s="5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 s="52"/>
      <c r="B2583" s="52"/>
      <c r="C2583" s="52"/>
      <c r="D2583" s="52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 s="52"/>
      <c r="B2584" s="52"/>
      <c r="C2584" s="52"/>
      <c r="D2584" s="52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 s="52"/>
      <c r="B2585" s="52"/>
      <c r="C2585" s="52"/>
      <c r="D2585" s="52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 s="52"/>
      <c r="B2586" s="52"/>
      <c r="C2586" s="52"/>
      <c r="D2586" s="52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 s="52"/>
      <c r="B2587" s="52"/>
      <c r="C2587" s="52"/>
      <c r="D2587" s="52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 s="52"/>
      <c r="B2588" s="52"/>
      <c r="C2588" s="52"/>
      <c r="D2588" s="52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 s="52"/>
      <c r="B2589" s="52"/>
      <c r="C2589" s="52"/>
      <c r="D2589" s="52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 s="52"/>
      <c r="B2590" s="52"/>
      <c r="C2590" s="52"/>
      <c r="D2590" s="52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 s="52"/>
      <c r="B2591" s="52"/>
      <c r="C2591" s="52"/>
      <c r="D2591" s="52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 s="52"/>
      <c r="B2592" s="52"/>
      <c r="C2592" s="52"/>
      <c r="D2592" s="5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 s="52"/>
      <c r="B2593" s="52"/>
      <c r="C2593" s="52"/>
      <c r="D2593" s="52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 s="52"/>
      <c r="B2594" s="52"/>
      <c r="C2594" s="52"/>
      <c r="D2594" s="52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 s="52"/>
      <c r="B2595" s="52"/>
      <c r="C2595" s="52"/>
      <c r="D2595" s="52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 s="52"/>
      <c r="B2596" s="52"/>
      <c r="C2596" s="52"/>
      <c r="D2596" s="52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 s="52"/>
      <c r="B2597" s="52"/>
      <c r="C2597" s="52"/>
      <c r="D2597" s="52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 s="52"/>
      <c r="B2598" s="52"/>
      <c r="C2598" s="52"/>
      <c r="D2598" s="52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 s="52"/>
      <c r="B2599" s="52"/>
      <c r="C2599" s="52"/>
      <c r="D2599" s="52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 s="52"/>
      <c r="B2600" s="52"/>
      <c r="C2600" s="52"/>
      <c r="D2600" s="52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 s="52"/>
      <c r="B2601" s="52"/>
      <c r="C2601" s="52"/>
      <c r="D2601" s="52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 s="52"/>
      <c r="B2602" s="52"/>
      <c r="C2602" s="52"/>
      <c r="D2602" s="5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 s="52"/>
      <c r="B2603" s="52"/>
      <c r="C2603" s="52"/>
      <c r="D2603" s="52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 s="52"/>
      <c r="B2604" s="52"/>
      <c r="C2604" s="52"/>
      <c r="D2604" s="52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 s="52"/>
      <c r="B2605" s="52"/>
      <c r="C2605" s="52"/>
      <c r="D2605" s="52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 s="52"/>
      <c r="B2606" s="52"/>
      <c r="C2606" s="52"/>
      <c r="D2606" s="52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 s="52"/>
      <c r="B2607" s="52"/>
      <c r="C2607" s="52"/>
      <c r="D2607" s="52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 s="52"/>
      <c r="B2608" s="52"/>
      <c r="C2608" s="52"/>
      <c r="D2608" s="52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 s="52"/>
      <c r="B2609" s="52"/>
      <c r="C2609" s="52"/>
      <c r="D2609" s="52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 s="52"/>
      <c r="B2610" s="52"/>
      <c r="C2610" s="52"/>
      <c r="D2610" s="52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 s="52"/>
      <c r="B2611" s="52"/>
      <c r="C2611" s="52"/>
      <c r="D2611" s="52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 s="52"/>
      <c r="B2612" s="52"/>
      <c r="C2612" s="52"/>
      <c r="D2612" s="5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 s="52"/>
      <c r="B2613" s="52"/>
      <c r="C2613" s="52"/>
      <c r="D2613" s="52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 s="52"/>
      <c r="B2614" s="52"/>
      <c r="C2614" s="52"/>
      <c r="D2614" s="52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 s="52"/>
      <c r="B2615" s="52"/>
      <c r="C2615" s="52"/>
      <c r="D2615" s="52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 s="52"/>
      <c r="B2616" s="52"/>
      <c r="C2616" s="52"/>
      <c r="D2616" s="52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 s="52"/>
      <c r="B2617" s="52"/>
      <c r="C2617" s="52"/>
      <c r="D2617" s="52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 s="52"/>
      <c r="B2618" s="52"/>
      <c r="C2618" s="52"/>
      <c r="D2618" s="52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 s="52"/>
      <c r="B2619" s="52"/>
      <c r="C2619" s="52"/>
      <c r="D2619" s="52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 s="52"/>
      <c r="B2620" s="52"/>
      <c r="C2620" s="52"/>
      <c r="D2620" s="52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 s="52"/>
      <c r="B2621" s="52"/>
      <c r="C2621" s="52"/>
      <c r="D2621" s="52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 s="52"/>
      <c r="B2622" s="52"/>
      <c r="C2622" s="52"/>
      <c r="D2622" s="5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 s="52"/>
      <c r="B2623" s="52"/>
      <c r="C2623" s="52"/>
      <c r="D2623" s="52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 s="52"/>
      <c r="B2624" s="52"/>
      <c r="C2624" s="52"/>
      <c r="D2624" s="52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 s="52"/>
      <c r="B2625" s="52"/>
      <c r="C2625" s="52"/>
      <c r="D2625" s="52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 s="52"/>
      <c r="B2626" s="52"/>
      <c r="C2626" s="52"/>
      <c r="D2626" s="52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 s="52"/>
      <c r="B2627" s="52"/>
      <c r="C2627" s="52"/>
      <c r="D2627" s="52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 s="52"/>
      <c r="B2628" s="52"/>
      <c r="C2628" s="52"/>
      <c r="D2628" s="52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 s="52"/>
      <c r="B2629" s="52"/>
      <c r="C2629" s="52"/>
      <c r="D2629" s="52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 s="52"/>
      <c r="B2630" s="52"/>
      <c r="C2630" s="52"/>
      <c r="D2630" s="52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 s="52"/>
      <c r="B2631" s="52"/>
      <c r="C2631" s="52"/>
      <c r="D2631" s="52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 s="52"/>
      <c r="B2632" s="52"/>
      <c r="C2632" s="52"/>
      <c r="D2632" s="5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 s="52"/>
      <c r="B2633" s="52"/>
      <c r="C2633" s="52"/>
      <c r="D2633" s="52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 s="52"/>
      <c r="B2634" s="52"/>
      <c r="C2634" s="52"/>
      <c r="D2634" s="52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 s="52"/>
      <c r="B2635" s="52"/>
      <c r="C2635" s="52"/>
      <c r="D2635" s="52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 s="52"/>
      <c r="B2636" s="52"/>
      <c r="C2636" s="52"/>
      <c r="D2636" s="52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 s="52"/>
      <c r="B2637" s="52"/>
      <c r="C2637" s="52"/>
      <c r="D2637" s="52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 s="52"/>
      <c r="B2638" s="52"/>
      <c r="C2638" s="52"/>
      <c r="D2638" s="52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 s="52"/>
      <c r="B2639" s="52"/>
      <c r="C2639" s="52"/>
      <c r="D2639" s="52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 s="52"/>
      <c r="B2640" s="52"/>
      <c r="C2640" s="52"/>
      <c r="D2640" s="52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 s="52"/>
      <c r="B2641" s="52"/>
      <c r="C2641" s="52"/>
      <c r="D2641" s="52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 s="52"/>
      <c r="B2642" s="52"/>
      <c r="C2642" s="52"/>
      <c r="D2642" s="5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 s="52"/>
      <c r="B2643" s="52"/>
      <c r="C2643" s="52"/>
      <c r="D2643" s="52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 s="52"/>
      <c r="B2644" s="52"/>
      <c r="C2644" s="52"/>
      <c r="D2644" s="52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 s="52"/>
      <c r="B2645" s="52"/>
      <c r="C2645" s="52"/>
      <c r="D2645" s="52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 s="52"/>
      <c r="B2646" s="52"/>
      <c r="C2646" s="52"/>
      <c r="D2646" s="52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 s="52"/>
      <c r="B2647" s="52"/>
      <c r="C2647" s="52"/>
      <c r="D2647" s="52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 s="52"/>
      <c r="B2648" s="52"/>
      <c r="C2648" s="52"/>
      <c r="D2648" s="52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 s="52"/>
      <c r="B2649" s="52"/>
      <c r="C2649" s="52"/>
      <c r="D2649" s="52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 s="52"/>
      <c r="B2650" s="52"/>
      <c r="C2650" s="52"/>
      <c r="D2650" s="52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 s="52"/>
      <c r="B2651" s="52"/>
      <c r="C2651" s="52"/>
      <c r="D2651" s="52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 s="52"/>
      <c r="B2652" s="52"/>
      <c r="C2652" s="52"/>
      <c r="D2652" s="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 s="52"/>
      <c r="B2653" s="52"/>
      <c r="C2653" s="52"/>
      <c r="D2653" s="52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 s="52"/>
      <c r="B2654" s="52"/>
      <c r="C2654" s="52"/>
      <c r="D2654" s="52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 s="52"/>
      <c r="B2655" s="52"/>
      <c r="C2655" s="52"/>
      <c r="D2655" s="52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 s="52"/>
      <c r="B2656" s="52"/>
      <c r="C2656" s="52"/>
      <c r="D2656" s="52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 s="52"/>
      <c r="B2657" s="52"/>
      <c r="C2657" s="52"/>
      <c r="D2657" s="52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 s="52"/>
      <c r="B2658" s="52"/>
      <c r="C2658" s="52"/>
      <c r="D2658" s="52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 s="52"/>
      <c r="B2659" s="52"/>
      <c r="C2659" s="52"/>
      <c r="D2659" s="52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 s="52"/>
      <c r="B2660" s="52"/>
      <c r="C2660" s="52"/>
      <c r="D2660" s="52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 s="52"/>
      <c r="B2661" s="52"/>
      <c r="C2661" s="52"/>
      <c r="D2661" s="52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 s="52"/>
      <c r="B2662" s="52"/>
      <c r="C2662" s="52"/>
      <c r="D2662" s="5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 s="52"/>
      <c r="B2663" s="52"/>
      <c r="C2663" s="52"/>
      <c r="D2663" s="52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 s="52"/>
      <c r="B2664" s="52"/>
      <c r="C2664" s="52"/>
      <c r="D2664" s="52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 s="52"/>
      <c r="B2665" s="52"/>
      <c r="C2665" s="52"/>
      <c r="D2665" s="52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 s="52"/>
      <c r="B2666" s="52"/>
      <c r="C2666" s="52"/>
      <c r="D2666" s="52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 s="52"/>
      <c r="B2667" s="52"/>
      <c r="C2667" s="52"/>
      <c r="D2667" s="52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 s="52"/>
      <c r="B2668" s="52"/>
      <c r="C2668" s="52"/>
      <c r="D2668" s="52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 s="52"/>
      <c r="B2669" s="52"/>
      <c r="C2669" s="52"/>
      <c r="D2669" s="52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 s="52"/>
      <c r="B2670" s="52"/>
      <c r="C2670" s="52"/>
      <c r="D2670" s="52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 s="52"/>
      <c r="B2671" s="52"/>
      <c r="C2671" s="52"/>
      <c r="D2671" s="52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 s="52"/>
      <c r="B2672" s="52"/>
      <c r="C2672" s="52"/>
      <c r="D2672" s="5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 s="52"/>
      <c r="B2673" s="52"/>
      <c r="C2673" s="52"/>
      <c r="D2673" s="52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 s="52"/>
      <c r="B2674" s="52"/>
      <c r="C2674" s="52"/>
      <c r="D2674" s="52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 s="52"/>
      <c r="B2675" s="52"/>
      <c r="C2675" s="52"/>
      <c r="D2675" s="52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 s="52"/>
      <c r="B2676" s="52"/>
      <c r="C2676" s="52"/>
      <c r="D2676" s="52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 s="52"/>
      <c r="B2677" s="52"/>
      <c r="C2677" s="52"/>
      <c r="D2677" s="52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 s="52"/>
      <c r="B2678" s="52"/>
      <c r="C2678" s="52"/>
      <c r="D2678" s="52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 s="52"/>
      <c r="B2679" s="52"/>
      <c r="C2679" s="52"/>
      <c r="D2679" s="52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 s="52"/>
      <c r="B2680" s="52"/>
      <c r="C2680" s="52"/>
      <c r="D2680" s="52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 s="52"/>
      <c r="B2681" s="52"/>
      <c r="C2681" s="52"/>
      <c r="D2681" s="52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 s="52"/>
      <c r="B2682" s="52"/>
      <c r="C2682" s="52"/>
      <c r="D2682" s="5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 s="52"/>
      <c r="B2683" s="52"/>
      <c r="C2683" s="52"/>
      <c r="D2683" s="52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 s="52"/>
      <c r="B2684" s="52"/>
      <c r="C2684" s="52"/>
      <c r="D2684" s="52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 s="52"/>
      <c r="B2685" s="52"/>
      <c r="C2685" s="52"/>
      <c r="D2685" s="52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 s="52"/>
      <c r="B2686" s="52"/>
      <c r="C2686" s="52"/>
      <c r="D2686" s="52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 s="52"/>
      <c r="B2687" s="52"/>
      <c r="C2687" s="52"/>
      <c r="D2687" s="52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 s="52"/>
      <c r="B2688" s="52"/>
      <c r="C2688" s="52"/>
      <c r="D2688" s="52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 s="52"/>
      <c r="B2689" s="52"/>
      <c r="C2689" s="52"/>
      <c r="D2689" s="52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 s="52"/>
      <c r="B2690" s="52"/>
      <c r="C2690" s="52"/>
      <c r="D2690" s="52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 s="52"/>
      <c r="B2691" s="52"/>
      <c r="C2691" s="52"/>
      <c r="D2691" s="52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 s="52"/>
      <c r="B2692" s="52"/>
      <c r="C2692" s="52"/>
      <c r="D2692" s="5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 s="52"/>
      <c r="B2693" s="52"/>
      <c r="C2693" s="52"/>
      <c r="D2693" s="52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 s="52"/>
      <c r="B2694" s="52"/>
      <c r="C2694" s="52"/>
      <c r="D2694" s="52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 s="52"/>
      <c r="B2695" s="52"/>
      <c r="C2695" s="52"/>
      <c r="D2695" s="52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 s="52"/>
      <c r="B2696" s="52"/>
      <c r="C2696" s="52"/>
      <c r="D2696" s="52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 s="52"/>
      <c r="B2697" s="52"/>
      <c r="C2697" s="52"/>
      <c r="D2697" s="52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 s="52"/>
      <c r="B2698" s="52"/>
      <c r="C2698" s="52"/>
      <c r="D2698" s="52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 s="52"/>
      <c r="B2699" s="52"/>
      <c r="C2699" s="52"/>
      <c r="D2699" s="52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 s="52"/>
      <c r="B2700" s="52"/>
      <c r="C2700" s="52"/>
      <c r="D2700" s="52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 s="52"/>
      <c r="B2701" s="52"/>
      <c r="C2701" s="52"/>
      <c r="D2701" s="52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 s="52"/>
      <c r="B2702" s="52"/>
      <c r="C2702" s="52"/>
      <c r="D2702" s="5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 s="52"/>
      <c r="B2703" s="52"/>
      <c r="C2703" s="52"/>
      <c r="D2703" s="52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 s="52"/>
      <c r="B2704" s="52"/>
      <c r="C2704" s="52"/>
      <c r="D2704" s="52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 s="52"/>
      <c r="B2705" s="52"/>
      <c r="C2705" s="52"/>
      <c r="D2705" s="52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 s="52"/>
      <c r="B2706" s="52"/>
      <c r="C2706" s="52"/>
      <c r="D2706" s="52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 s="52"/>
      <c r="B2707" s="52"/>
      <c r="C2707" s="52"/>
      <c r="D2707" s="52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 s="52"/>
      <c r="B2708" s="52"/>
      <c r="C2708" s="52"/>
      <c r="D2708" s="52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 s="52"/>
      <c r="B2709" s="52"/>
      <c r="C2709" s="52"/>
      <c r="D2709" s="52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 s="52"/>
      <c r="B2710" s="52"/>
      <c r="C2710" s="52"/>
      <c r="D2710" s="52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 s="52"/>
      <c r="B2711" s="52"/>
      <c r="C2711" s="52"/>
      <c r="D2711" s="52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 s="52"/>
      <c r="B2712" s="52"/>
      <c r="C2712" s="52"/>
      <c r="D2712" s="5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 s="52"/>
      <c r="B2713" s="52"/>
      <c r="C2713" s="52"/>
      <c r="D2713" s="52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 s="52"/>
      <c r="B2714" s="52"/>
      <c r="C2714" s="52"/>
      <c r="D2714" s="52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 s="52"/>
      <c r="B2715" s="52"/>
      <c r="C2715" s="52"/>
      <c r="D2715" s="52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 s="52"/>
      <c r="B2716" s="52"/>
      <c r="C2716" s="52"/>
      <c r="D2716" s="52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 s="52"/>
      <c r="B2717" s="52"/>
      <c r="C2717" s="52"/>
      <c r="D2717" s="52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 s="52"/>
      <c r="B2718" s="52"/>
      <c r="C2718" s="52"/>
      <c r="D2718" s="52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 s="52"/>
      <c r="B2719" s="52"/>
      <c r="C2719" s="52"/>
      <c r="D2719" s="52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 s="52"/>
      <c r="B2720" s="52"/>
      <c r="C2720" s="52"/>
      <c r="D2720" s="52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 s="52"/>
      <c r="B2721" s="52"/>
      <c r="C2721" s="52"/>
      <c r="D2721" s="52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 s="52"/>
      <c r="B2722" s="52"/>
      <c r="C2722" s="52"/>
      <c r="D2722" s="5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 s="52"/>
      <c r="B2723" s="52"/>
      <c r="C2723" s="52"/>
      <c r="D2723" s="52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 s="52"/>
      <c r="B2724" s="52"/>
      <c r="C2724" s="52"/>
      <c r="D2724" s="52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 s="52"/>
      <c r="B2725" s="52"/>
      <c r="C2725" s="52"/>
      <c r="D2725" s="52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 s="52"/>
      <c r="B2726" s="52"/>
      <c r="C2726" s="52"/>
      <c r="D2726" s="52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 s="52"/>
      <c r="B2727" s="52"/>
      <c r="C2727" s="52"/>
      <c r="D2727" s="52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 s="52"/>
      <c r="B2728" s="52"/>
      <c r="C2728" s="52"/>
      <c r="D2728" s="52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 s="52"/>
      <c r="B2729" s="52"/>
      <c r="C2729" s="52"/>
      <c r="D2729" s="52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 s="52"/>
      <c r="B2730" s="52"/>
      <c r="C2730" s="52"/>
      <c r="D2730" s="52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 s="52"/>
      <c r="B2731" s="52"/>
      <c r="C2731" s="52"/>
      <c r="D2731" s="52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 s="52"/>
      <c r="B2732" s="52"/>
      <c r="C2732" s="52"/>
      <c r="D2732" s="5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 s="52"/>
      <c r="B2733" s="52"/>
      <c r="C2733" s="52"/>
      <c r="D2733" s="52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 s="52"/>
      <c r="B2734" s="52"/>
      <c r="C2734" s="52"/>
      <c r="D2734" s="52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 s="52"/>
      <c r="B2735" s="52"/>
      <c r="C2735" s="52"/>
      <c r="D2735" s="52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 s="52"/>
      <c r="B2736" s="52"/>
      <c r="C2736" s="52"/>
      <c r="D2736" s="52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 s="52"/>
      <c r="B2737" s="52"/>
      <c r="C2737" s="52"/>
      <c r="D2737" s="52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 s="52"/>
      <c r="B2738" s="52"/>
      <c r="C2738" s="52"/>
      <c r="D2738" s="52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 s="52"/>
      <c r="B2739" s="52"/>
      <c r="C2739" s="52"/>
      <c r="D2739" s="52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 s="52"/>
      <c r="B2740" s="52"/>
      <c r="C2740" s="52"/>
      <c r="D2740" s="52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 s="52"/>
      <c r="B2741" s="52"/>
      <c r="C2741" s="52"/>
      <c r="D2741" s="52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 s="52"/>
      <c r="B2742" s="52"/>
      <c r="C2742" s="52"/>
      <c r="D2742" s="5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 s="52"/>
      <c r="B2743" s="52"/>
      <c r="C2743" s="52"/>
      <c r="D2743" s="52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 s="52"/>
      <c r="B2744" s="52"/>
      <c r="C2744" s="52"/>
      <c r="D2744" s="52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 s="52"/>
      <c r="B2745" s="52"/>
      <c r="C2745" s="52"/>
      <c r="D2745" s="52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 s="52"/>
      <c r="B2746" s="52"/>
      <c r="C2746" s="52"/>
      <c r="D2746" s="52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 s="52"/>
      <c r="B2747" s="52"/>
      <c r="C2747" s="52"/>
      <c r="D2747" s="52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 s="52"/>
      <c r="B2748" s="52"/>
      <c r="C2748" s="52"/>
      <c r="D2748" s="52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 s="52"/>
      <c r="B2749" s="52"/>
      <c r="C2749" s="52"/>
      <c r="D2749" s="52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 s="52"/>
      <c r="B2750" s="52"/>
      <c r="C2750" s="52"/>
      <c r="D2750" s="52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 s="52"/>
      <c r="B2751" s="52"/>
      <c r="C2751" s="52"/>
      <c r="D2751" s="52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 s="52"/>
      <c r="B2752" s="52"/>
      <c r="C2752" s="52"/>
      <c r="D2752" s="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 s="52"/>
      <c r="B2753" s="52"/>
      <c r="C2753" s="52"/>
      <c r="D2753" s="52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 s="52"/>
      <c r="B2754" s="52"/>
      <c r="C2754" s="52"/>
      <c r="D2754" s="52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 s="52"/>
      <c r="B2755" s="52"/>
      <c r="C2755" s="52"/>
      <c r="D2755" s="52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 s="52"/>
      <c r="B2756" s="52"/>
      <c r="C2756" s="52"/>
      <c r="D2756" s="52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 s="52"/>
      <c r="B2757" s="52"/>
      <c r="C2757" s="52"/>
      <c r="D2757" s="52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 s="52"/>
      <c r="B2758" s="52"/>
      <c r="C2758" s="52"/>
      <c r="D2758" s="52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 s="52"/>
      <c r="B2759" s="52"/>
      <c r="C2759" s="52"/>
      <c r="D2759" s="52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 s="52"/>
      <c r="B2760" s="52"/>
      <c r="C2760" s="52"/>
      <c r="D2760" s="52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 s="52"/>
      <c r="B2761" s="52"/>
      <c r="C2761" s="52"/>
      <c r="D2761" s="52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 s="52"/>
      <c r="B2762" s="52"/>
      <c r="C2762" s="52"/>
      <c r="D2762" s="5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 s="52"/>
      <c r="B2763" s="52"/>
      <c r="C2763" s="52"/>
      <c r="D2763" s="52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 s="52"/>
      <c r="B2764" s="52"/>
      <c r="C2764" s="52"/>
      <c r="D2764" s="52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 s="52"/>
      <c r="B2765" s="52"/>
      <c r="C2765" s="52"/>
      <c r="D2765" s="52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 s="52"/>
      <c r="B2766" s="52"/>
      <c r="C2766" s="52"/>
      <c r="D2766" s="52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 s="52"/>
      <c r="B2767" s="52"/>
      <c r="C2767" s="52"/>
      <c r="D2767" s="52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 s="52"/>
      <c r="B2768" s="52"/>
      <c r="C2768" s="52"/>
      <c r="D2768" s="52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 s="52"/>
      <c r="B2769" s="52"/>
      <c r="C2769" s="52"/>
      <c r="D2769" s="52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 s="52"/>
      <c r="B2770" s="52"/>
      <c r="C2770" s="52"/>
      <c r="D2770" s="52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 s="52"/>
      <c r="B2771" s="52"/>
      <c r="C2771" s="52"/>
      <c r="D2771" s="52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 s="52"/>
      <c r="B2772" s="52"/>
      <c r="C2772" s="52"/>
      <c r="D2772" s="5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 s="52"/>
      <c r="B2773" s="52"/>
      <c r="C2773" s="52"/>
      <c r="D2773" s="52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 s="52"/>
      <c r="B2774" s="52"/>
      <c r="C2774" s="52"/>
      <c r="D2774" s="52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 s="52"/>
      <c r="B2775" s="52"/>
      <c r="C2775" s="52"/>
      <c r="D2775" s="52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 s="52"/>
      <c r="B2776" s="52"/>
      <c r="C2776" s="52"/>
      <c r="D2776" s="52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 s="52"/>
      <c r="B2777" s="52"/>
      <c r="C2777" s="52"/>
      <c r="D2777" s="52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 s="52"/>
      <c r="B2778" s="52"/>
      <c r="C2778" s="52"/>
      <c r="D2778" s="52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 s="52"/>
      <c r="B2779" s="52"/>
      <c r="C2779" s="52"/>
      <c r="D2779" s="52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 s="52"/>
      <c r="B2780" s="52"/>
      <c r="C2780" s="52"/>
      <c r="D2780" s="52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 s="52"/>
      <c r="B2781" s="52"/>
      <c r="C2781" s="52"/>
      <c r="D2781" s="52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 s="52"/>
      <c r="B2782" s="52"/>
      <c r="C2782" s="52"/>
      <c r="D2782" s="5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 s="52"/>
      <c r="B2783" s="52"/>
      <c r="C2783" s="52"/>
      <c r="D2783" s="52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 s="52"/>
      <c r="B2784" s="52"/>
      <c r="C2784" s="52"/>
      <c r="D2784" s="52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 s="52"/>
      <c r="B2785" s="52"/>
      <c r="C2785" s="52"/>
      <c r="D2785" s="52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 s="52"/>
      <c r="B2786" s="52"/>
      <c r="C2786" s="52"/>
      <c r="D2786" s="52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 s="52"/>
      <c r="B2787" s="52"/>
      <c r="C2787" s="52"/>
      <c r="D2787" s="52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 s="52"/>
      <c r="B2788" s="52"/>
      <c r="C2788" s="52"/>
      <c r="D2788" s="52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 s="52"/>
      <c r="B2789" s="52"/>
      <c r="C2789" s="52"/>
      <c r="D2789" s="52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 s="52"/>
      <c r="B2790" s="52"/>
      <c r="C2790" s="52"/>
      <c r="D2790" s="52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 s="52"/>
      <c r="B2791" s="52"/>
      <c r="C2791" s="52"/>
      <c r="D2791" s="52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 s="52"/>
      <c r="B2792" s="52"/>
      <c r="C2792" s="52"/>
      <c r="D2792" s="5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 s="52"/>
      <c r="B2793" s="52"/>
      <c r="C2793" s="52"/>
      <c r="D2793" s="52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 s="52"/>
      <c r="B2794" s="52"/>
      <c r="C2794" s="52"/>
      <c r="D2794" s="52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 s="52"/>
      <c r="B2795" s="52"/>
      <c r="C2795" s="52"/>
      <c r="D2795" s="52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 s="52"/>
      <c r="B2796" s="52"/>
      <c r="C2796" s="52"/>
      <c r="D2796" s="52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 s="52"/>
      <c r="B2797" s="52"/>
      <c r="C2797" s="52"/>
      <c r="D2797" s="52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 s="52"/>
      <c r="B2798" s="52"/>
      <c r="C2798" s="52"/>
      <c r="D2798" s="52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 s="52"/>
      <c r="B2799" s="52"/>
      <c r="C2799" s="52"/>
      <c r="D2799" s="52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 s="52"/>
      <c r="B2800" s="52"/>
      <c r="C2800" s="52"/>
      <c r="D2800" s="52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 s="52"/>
      <c r="B2801" s="52"/>
      <c r="C2801" s="52"/>
      <c r="D2801" s="52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 s="52"/>
      <c r="B2802" s="52"/>
      <c r="C2802" s="52"/>
      <c r="D2802" s="5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 s="52"/>
      <c r="B2803" s="52"/>
      <c r="C2803" s="52"/>
      <c r="D2803" s="52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 s="52"/>
      <c r="B2804" s="52"/>
      <c r="C2804" s="52"/>
      <c r="D2804" s="52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 s="52"/>
      <c r="B2805" s="52"/>
      <c r="C2805" s="52"/>
      <c r="D2805" s="52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 s="52"/>
      <c r="B2806" s="52"/>
      <c r="C2806" s="52"/>
      <c r="D2806" s="52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 s="52"/>
      <c r="B2807" s="52"/>
      <c r="C2807" s="52"/>
      <c r="D2807" s="52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 s="52"/>
      <c r="B2808" s="52"/>
      <c r="C2808" s="52"/>
      <c r="D2808" s="52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 s="52"/>
      <c r="B2809" s="52"/>
      <c r="C2809" s="52"/>
      <c r="D2809" s="52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 s="52"/>
      <c r="B2810" s="52"/>
      <c r="C2810" s="52"/>
      <c r="D2810" s="52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 s="52"/>
      <c r="B2811" s="52"/>
      <c r="C2811" s="52"/>
      <c r="D2811" s="52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 s="52"/>
      <c r="B2812" s="52"/>
      <c r="C2812" s="52"/>
      <c r="D2812" s="5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 s="52"/>
      <c r="B2813" s="52"/>
      <c r="C2813" s="52"/>
      <c r="D2813" s="52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 s="52"/>
      <c r="B2814" s="52"/>
      <c r="C2814" s="52"/>
      <c r="D2814" s="52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 s="52"/>
      <c r="B2815" s="52"/>
      <c r="C2815" s="52"/>
      <c r="D2815" s="52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 s="52"/>
      <c r="B2816" s="52"/>
      <c r="C2816" s="52"/>
      <c r="D2816" s="52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 s="52"/>
      <c r="B2817" s="52"/>
      <c r="C2817" s="52"/>
      <c r="D2817" s="52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 s="52"/>
      <c r="B2818" s="52"/>
      <c r="C2818" s="52"/>
      <c r="D2818" s="52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 s="52"/>
      <c r="B2819" s="52"/>
      <c r="C2819" s="52"/>
      <c r="D2819" s="52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 s="52"/>
      <c r="B2820" s="52"/>
      <c r="C2820" s="52"/>
      <c r="D2820" s="52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 s="52"/>
      <c r="B2821" s="52"/>
      <c r="C2821" s="52"/>
      <c r="D2821" s="52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 s="52"/>
      <c r="B2822" s="52"/>
      <c r="C2822" s="52"/>
      <c r="D2822" s="5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 s="52"/>
      <c r="B2823" s="52"/>
      <c r="C2823" s="52"/>
      <c r="D2823" s="52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 s="52"/>
      <c r="B2824" s="52"/>
      <c r="C2824" s="52"/>
      <c r="D2824" s="52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 s="52"/>
      <c r="B2825" s="52"/>
      <c r="C2825" s="52"/>
      <c r="D2825" s="52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 s="52"/>
      <c r="B2826" s="52"/>
      <c r="C2826" s="52"/>
      <c r="D2826" s="52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 s="52"/>
      <c r="B2827" s="52"/>
      <c r="C2827" s="52"/>
      <c r="D2827" s="52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 s="52"/>
      <c r="B2828" s="52"/>
      <c r="C2828" s="52"/>
      <c r="D2828" s="52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 s="52"/>
      <c r="B2829" s="52"/>
      <c r="C2829" s="52"/>
      <c r="D2829" s="52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 s="52"/>
      <c r="B2830" s="52"/>
      <c r="C2830" s="52"/>
      <c r="D2830" s="52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 s="52"/>
      <c r="B2831" s="52"/>
      <c r="C2831" s="52"/>
      <c r="D2831" s="52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 s="52"/>
      <c r="B2832" s="52"/>
      <c r="C2832" s="52"/>
      <c r="D2832" s="5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 s="52"/>
      <c r="B2833" s="52"/>
      <c r="C2833" s="52"/>
      <c r="D2833" s="52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 s="52"/>
      <c r="B2834" s="52"/>
      <c r="C2834" s="52"/>
      <c r="D2834" s="52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 s="52"/>
      <c r="B2835" s="52"/>
      <c r="C2835" s="52"/>
      <c r="D2835" s="52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 s="52"/>
      <c r="B2836" s="52"/>
      <c r="C2836" s="52"/>
      <c r="D2836" s="52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 s="52"/>
      <c r="B2837" s="52"/>
      <c r="C2837" s="52"/>
      <c r="D2837" s="52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 s="52"/>
      <c r="B2838" s="52"/>
      <c r="C2838" s="52"/>
      <c r="D2838" s="52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 s="52"/>
      <c r="B2839" s="52"/>
      <c r="C2839" s="52"/>
      <c r="D2839" s="52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 s="52"/>
      <c r="B2840" s="52"/>
      <c r="C2840" s="52"/>
      <c r="D2840" s="52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 s="52"/>
      <c r="B2841" s="52"/>
      <c r="C2841" s="52"/>
      <c r="D2841" s="52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 s="52"/>
      <c r="B2842" s="52"/>
      <c r="C2842" s="52"/>
      <c r="D2842" s="5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 s="52"/>
      <c r="B2843" s="52"/>
      <c r="C2843" s="52"/>
      <c r="D2843" s="52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 s="52"/>
      <c r="B2844" s="52"/>
      <c r="C2844" s="52"/>
      <c r="D2844" s="52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 s="52"/>
      <c r="B2845" s="52"/>
      <c r="C2845" s="52"/>
      <c r="D2845" s="52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 s="52"/>
      <c r="B2846" s="52"/>
      <c r="C2846" s="52"/>
      <c r="D2846" s="52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 s="52"/>
      <c r="B2847" s="52"/>
      <c r="C2847" s="52"/>
      <c r="D2847" s="52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 s="52"/>
      <c r="B2848" s="52"/>
      <c r="C2848" s="52"/>
      <c r="D2848" s="52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 s="52"/>
      <c r="B2849" s="52"/>
      <c r="C2849" s="52"/>
      <c r="D2849" s="52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 s="52"/>
      <c r="B2850" s="52"/>
      <c r="C2850" s="52"/>
      <c r="D2850" s="52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 s="52"/>
      <c r="B2851" s="52"/>
      <c r="C2851" s="52"/>
      <c r="D2851" s="52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 s="52"/>
      <c r="B2852" s="52"/>
      <c r="C2852" s="52"/>
      <c r="D2852" s="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 s="52"/>
      <c r="B2853" s="52"/>
      <c r="C2853" s="52"/>
      <c r="D2853" s="52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 s="52"/>
      <c r="B2854" s="52"/>
      <c r="C2854" s="52"/>
      <c r="D2854" s="52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 s="52"/>
      <c r="B2855" s="52"/>
      <c r="C2855" s="52"/>
      <c r="D2855" s="52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 s="52"/>
      <c r="B2856" s="52"/>
      <c r="C2856" s="52"/>
      <c r="D2856" s="52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 s="52"/>
      <c r="B2857" s="52"/>
      <c r="C2857" s="52"/>
      <c r="D2857" s="52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 s="52"/>
      <c r="B2858" s="52"/>
      <c r="C2858" s="52"/>
      <c r="D2858" s="52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 s="52"/>
      <c r="B2859" s="52"/>
      <c r="C2859" s="52"/>
      <c r="D2859" s="52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 s="52"/>
      <c r="B2860" s="52"/>
      <c r="C2860" s="52"/>
      <c r="D2860" s="52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 s="52"/>
      <c r="B2861" s="52"/>
      <c r="C2861" s="52"/>
      <c r="D2861" s="52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 s="52"/>
      <c r="B2862" s="52"/>
      <c r="C2862" s="52"/>
      <c r="D2862" s="5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 s="52"/>
      <c r="B2863" s="52"/>
      <c r="C2863" s="52"/>
      <c r="D2863" s="52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 s="52"/>
      <c r="B2864" s="52"/>
      <c r="C2864" s="52"/>
      <c r="D2864" s="52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 s="52"/>
      <c r="B2865" s="52"/>
      <c r="C2865" s="52"/>
      <c r="D2865" s="52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 s="52"/>
      <c r="B2866" s="52"/>
      <c r="C2866" s="52"/>
      <c r="D2866" s="52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 s="52"/>
      <c r="B2867" s="52"/>
      <c r="C2867" s="52"/>
      <c r="D2867" s="52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 s="52"/>
      <c r="B2868" s="52"/>
      <c r="C2868" s="52"/>
      <c r="D2868" s="52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 s="52"/>
      <c r="B2869" s="52"/>
      <c r="C2869" s="52"/>
      <c r="D2869" s="52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 s="52"/>
      <c r="B2870" s="52"/>
      <c r="C2870" s="52"/>
      <c r="D2870" s="52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 s="52"/>
      <c r="B2871" s="52"/>
      <c r="C2871" s="52"/>
      <c r="D2871" s="52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 s="52"/>
      <c r="B2872" s="52"/>
      <c r="C2872" s="52"/>
      <c r="D2872" s="5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 s="52"/>
      <c r="B2873" s="52"/>
      <c r="C2873" s="52"/>
      <c r="D2873" s="52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 s="52"/>
      <c r="B2874" s="52"/>
      <c r="C2874" s="52"/>
      <c r="D2874" s="52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 s="52"/>
      <c r="B2875" s="52"/>
      <c r="C2875" s="52"/>
      <c r="D2875" s="52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 s="52"/>
      <c r="B2876" s="52"/>
      <c r="C2876" s="52"/>
      <c r="D2876" s="52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 s="52"/>
      <c r="B2877" s="52"/>
      <c r="C2877" s="52"/>
      <c r="D2877" s="52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 s="52"/>
      <c r="B2878" s="52"/>
      <c r="C2878" s="52"/>
      <c r="D2878" s="52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 s="52"/>
      <c r="B2879" s="52"/>
      <c r="C2879" s="52"/>
      <c r="D2879" s="52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 s="52"/>
      <c r="B2880" s="52"/>
      <c r="C2880" s="52"/>
      <c r="D2880" s="52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 s="52"/>
      <c r="B2881" s="52"/>
      <c r="C2881" s="52"/>
      <c r="D2881" s="52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 s="52"/>
      <c r="B2882" s="52"/>
      <c r="C2882" s="52"/>
      <c r="D2882" s="5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 s="52"/>
      <c r="B2883" s="52"/>
      <c r="C2883" s="52"/>
      <c r="D2883" s="52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 s="52"/>
      <c r="B2884" s="52"/>
      <c r="C2884" s="52"/>
      <c r="D2884" s="52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 s="52"/>
      <c r="B2885" s="52"/>
      <c r="C2885" s="52"/>
      <c r="D2885" s="52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 s="52"/>
      <c r="B2886" s="52"/>
      <c r="C2886" s="52"/>
      <c r="D2886" s="52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 s="52"/>
      <c r="B2887" s="52"/>
      <c r="C2887" s="52"/>
      <c r="D2887" s="52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 s="52"/>
      <c r="B2888" s="52"/>
      <c r="C2888" s="52"/>
      <c r="D2888" s="52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 s="52"/>
      <c r="B2889" s="52"/>
      <c r="C2889" s="52"/>
      <c r="D2889" s="52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 s="52"/>
      <c r="B2890" s="52"/>
      <c r="C2890" s="52"/>
      <c r="D2890" s="52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 s="52"/>
      <c r="B2891" s="52"/>
      <c r="C2891" s="52"/>
      <c r="D2891" s="52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 s="52"/>
      <c r="B2892" s="52"/>
      <c r="C2892" s="52"/>
      <c r="D2892" s="5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 s="52"/>
      <c r="B2893" s="52"/>
      <c r="C2893" s="52"/>
      <c r="D2893" s="52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 s="52"/>
      <c r="B2894" s="52"/>
      <c r="C2894" s="52"/>
      <c r="D2894" s="52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 s="52"/>
      <c r="B2895" s="52"/>
      <c r="C2895" s="52"/>
      <c r="D2895" s="52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 s="52"/>
      <c r="B2896" s="52"/>
      <c r="C2896" s="52"/>
      <c r="D2896" s="52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 s="52"/>
      <c r="B2897" s="52"/>
      <c r="C2897" s="52"/>
      <c r="D2897" s="52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 s="52"/>
      <c r="B2898" s="52"/>
      <c r="C2898" s="52"/>
      <c r="D2898" s="52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 s="52"/>
      <c r="B2899" s="52"/>
      <c r="C2899" s="52"/>
      <c r="D2899" s="52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 s="52"/>
      <c r="B2900" s="52"/>
      <c r="C2900" s="52"/>
      <c r="D2900" s="52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 s="52"/>
      <c r="B2901" s="52"/>
      <c r="C2901" s="52"/>
      <c r="D2901" s="52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 s="52"/>
      <c r="B2902" s="52"/>
      <c r="C2902" s="52"/>
      <c r="D2902" s="5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 s="52"/>
      <c r="B2903" s="52"/>
      <c r="C2903" s="52"/>
      <c r="D2903" s="52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 s="52"/>
      <c r="B2904" s="52"/>
      <c r="C2904" s="52"/>
      <c r="D2904" s="52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 s="52"/>
      <c r="B2905" s="52"/>
      <c r="C2905" s="52"/>
      <c r="D2905" s="52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 s="52"/>
      <c r="B2906" s="52"/>
      <c r="C2906" s="52"/>
      <c r="D2906" s="52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 s="52"/>
      <c r="B2907" s="52"/>
      <c r="C2907" s="52"/>
      <c r="D2907" s="52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 s="52"/>
      <c r="B2908" s="52"/>
      <c r="C2908" s="52"/>
      <c r="D2908" s="52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 s="52"/>
      <c r="B2909" s="52"/>
      <c r="C2909" s="52"/>
      <c r="D2909" s="52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 s="52"/>
      <c r="B2910" s="52"/>
      <c r="C2910" s="52"/>
      <c r="D2910" s="52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 s="52"/>
      <c r="B2911" s="52"/>
      <c r="C2911" s="52"/>
      <c r="D2911" s="52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 s="52"/>
      <c r="B2912" s="52"/>
      <c r="C2912" s="52"/>
      <c r="D2912" s="5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 s="52"/>
      <c r="B2913" s="52"/>
      <c r="C2913" s="52"/>
      <c r="D2913" s="52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 s="52"/>
      <c r="B2914" s="52"/>
      <c r="C2914" s="52"/>
      <c r="D2914" s="52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 s="52"/>
      <c r="B2915" s="52"/>
      <c r="C2915" s="52"/>
      <c r="D2915" s="52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 s="52"/>
      <c r="B2916" s="52"/>
      <c r="C2916" s="52"/>
      <c r="D2916" s="52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 s="52"/>
      <c r="B2917" s="52"/>
      <c r="C2917" s="52"/>
      <c r="D2917" s="52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 s="52"/>
      <c r="B2918" s="52"/>
      <c r="C2918" s="52"/>
      <c r="D2918" s="52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 s="52"/>
      <c r="B2919" s="52"/>
      <c r="C2919" s="52"/>
      <c r="D2919" s="52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 s="52"/>
      <c r="B2920" s="52"/>
      <c r="C2920" s="52"/>
      <c r="D2920" s="52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 s="52"/>
      <c r="B2921" s="52"/>
      <c r="C2921" s="52"/>
      <c r="D2921" s="52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 s="52"/>
      <c r="B2922" s="52"/>
      <c r="C2922" s="52"/>
      <c r="D2922" s="5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 s="52"/>
      <c r="B2923" s="52"/>
      <c r="C2923" s="52"/>
      <c r="D2923" s="52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 s="52"/>
      <c r="B2924" s="52"/>
      <c r="C2924" s="52"/>
      <c r="D2924" s="52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 s="52"/>
      <c r="B2925" s="52"/>
      <c r="C2925" s="52"/>
      <c r="D2925" s="52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 s="52"/>
      <c r="B2926" s="52"/>
      <c r="C2926" s="52"/>
      <c r="D2926" s="52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 s="52"/>
      <c r="B2927" s="52"/>
      <c r="C2927" s="52"/>
      <c r="D2927" s="52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 s="52"/>
      <c r="B2928" s="52"/>
      <c r="C2928" s="52"/>
      <c r="D2928" s="52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 s="52"/>
      <c r="B2929" s="52"/>
      <c r="C2929" s="52"/>
      <c r="D2929" s="52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 s="52"/>
      <c r="B2930" s="52"/>
      <c r="C2930" s="52"/>
      <c r="D2930" s="52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 s="52"/>
      <c r="B2931" s="52"/>
      <c r="C2931" s="52"/>
      <c r="D2931" s="52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 s="52"/>
      <c r="B2932" s="52"/>
      <c r="C2932" s="52"/>
      <c r="D2932" s="5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 s="52"/>
      <c r="B2933" s="52"/>
      <c r="C2933" s="52"/>
      <c r="D2933" s="52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 s="52"/>
      <c r="B2934" s="52"/>
      <c r="C2934" s="52"/>
      <c r="D2934" s="52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 s="52"/>
      <c r="B2935" s="52"/>
      <c r="C2935" s="52"/>
      <c r="D2935" s="52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 s="52"/>
      <c r="B2936" s="52"/>
      <c r="C2936" s="52"/>
      <c r="D2936" s="52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 s="52"/>
      <c r="B2937" s="52"/>
      <c r="C2937" s="52"/>
      <c r="D2937" s="52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 s="52"/>
      <c r="B2938" s="52"/>
      <c r="C2938" s="52"/>
      <c r="D2938" s="52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 s="52"/>
      <c r="B2939" s="52"/>
      <c r="C2939" s="52"/>
      <c r="D2939" s="52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 s="52"/>
      <c r="B2940" s="52"/>
      <c r="C2940" s="52"/>
      <c r="D2940" s="52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 s="52"/>
      <c r="B2941" s="52"/>
      <c r="C2941" s="52"/>
      <c r="D2941" s="52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 s="52"/>
      <c r="B2942" s="52"/>
      <c r="C2942" s="52"/>
      <c r="D2942" s="5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 s="52"/>
      <c r="B2943" s="52"/>
      <c r="C2943" s="52"/>
      <c r="D2943" s="52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 s="52"/>
      <c r="B2944" s="52"/>
      <c r="C2944" s="52"/>
      <c r="D2944" s="52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 s="52"/>
      <c r="B2945" s="52"/>
      <c r="C2945" s="52"/>
      <c r="D2945" s="52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 s="52"/>
      <c r="B2946" s="52"/>
      <c r="C2946" s="52"/>
      <c r="D2946" s="52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 s="52"/>
      <c r="B2947" s="52"/>
      <c r="C2947" s="52"/>
      <c r="D2947" s="52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 s="52"/>
      <c r="B2948" s="52"/>
      <c r="C2948" s="52"/>
      <c r="D2948" s="52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 s="52"/>
      <c r="B2949" s="52"/>
      <c r="C2949" s="52"/>
      <c r="D2949" s="52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 s="52"/>
      <c r="B2950" s="52"/>
      <c r="C2950" s="52"/>
      <c r="D2950" s="52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 s="52"/>
      <c r="B2951" s="52"/>
      <c r="C2951" s="52"/>
      <c r="D2951" s="52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 s="52"/>
      <c r="B2952" s="52"/>
      <c r="C2952" s="52"/>
      <c r="D2952" s="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 s="52"/>
      <c r="B2953" s="52"/>
      <c r="C2953" s="52"/>
      <c r="D2953" s="52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 s="52"/>
      <c r="B2954" s="52"/>
      <c r="C2954" s="52"/>
      <c r="D2954" s="52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 s="52"/>
      <c r="B2955" s="52"/>
      <c r="C2955" s="52"/>
      <c r="D2955" s="52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 s="52"/>
      <c r="B2956" s="52"/>
      <c r="C2956" s="52"/>
      <c r="D2956" s="52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 s="52"/>
      <c r="B2957" s="52"/>
      <c r="C2957" s="52"/>
      <c r="D2957" s="52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 s="52"/>
      <c r="B2958" s="52"/>
      <c r="C2958" s="52"/>
      <c r="D2958" s="52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 s="52"/>
      <c r="B2959" s="52"/>
      <c r="C2959" s="52"/>
      <c r="D2959" s="52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 s="52"/>
      <c r="B2960" s="52"/>
      <c r="C2960" s="52"/>
      <c r="D2960" s="52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 s="52"/>
      <c r="B2961" s="52"/>
      <c r="C2961" s="52"/>
      <c r="D2961" s="52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 s="52"/>
      <c r="B2962" s="52"/>
      <c r="C2962" s="52"/>
      <c r="D2962" s="5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 s="52"/>
      <c r="B2963" s="52"/>
      <c r="C2963" s="52"/>
      <c r="D2963" s="52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 s="52"/>
      <c r="B2964" s="52"/>
      <c r="C2964" s="52"/>
      <c r="D2964" s="52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 s="52"/>
      <c r="B2965" s="52"/>
      <c r="C2965" s="52"/>
      <c r="D2965" s="52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 s="52"/>
      <c r="B2966" s="52"/>
      <c r="C2966" s="52"/>
      <c r="D2966" s="52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 s="52"/>
      <c r="B2967" s="52"/>
      <c r="C2967" s="52"/>
      <c r="D2967" s="52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 s="52"/>
      <c r="B2968" s="52"/>
      <c r="C2968" s="52"/>
      <c r="D2968" s="52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 s="52"/>
      <c r="B2969" s="52"/>
      <c r="C2969" s="52"/>
      <c r="D2969" s="52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 s="52"/>
      <c r="B2970" s="52"/>
      <c r="C2970" s="52"/>
      <c r="D2970" s="52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 s="52"/>
      <c r="B2971" s="52"/>
      <c r="C2971" s="52"/>
      <c r="D2971" s="52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 s="52"/>
      <c r="B2972" s="52"/>
      <c r="C2972" s="52"/>
      <c r="D2972" s="5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 s="52"/>
      <c r="B2973" s="52"/>
      <c r="C2973" s="52"/>
      <c r="D2973" s="52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 s="52"/>
      <c r="B2974" s="52"/>
      <c r="C2974" s="52"/>
      <c r="D2974" s="52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 s="52"/>
      <c r="B2975" s="52"/>
      <c r="C2975" s="52"/>
      <c r="D2975" s="52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 s="52"/>
      <c r="B2976" s="52"/>
      <c r="C2976" s="52"/>
      <c r="D2976" s="52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 s="52"/>
      <c r="B2977" s="52"/>
      <c r="C2977" s="52"/>
      <c r="D2977" s="52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 s="52"/>
      <c r="B2978" s="52"/>
      <c r="C2978" s="52"/>
      <c r="D2978" s="52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 s="52"/>
      <c r="B2979" s="52"/>
      <c r="C2979" s="52"/>
      <c r="D2979" s="52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 s="52"/>
      <c r="B2980" s="52"/>
      <c r="C2980" s="52"/>
      <c r="D2980" s="52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 s="52"/>
      <c r="B2981" s="52"/>
      <c r="C2981" s="52"/>
      <c r="D2981" s="52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 s="52"/>
      <c r="B2982" s="52"/>
      <c r="C2982" s="52"/>
      <c r="D2982" s="5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 s="52"/>
      <c r="B2983" s="52"/>
      <c r="C2983" s="52"/>
      <c r="D2983" s="52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 s="52"/>
      <c r="B2984" s="52"/>
      <c r="C2984" s="52"/>
      <c r="D2984" s="52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 s="52"/>
      <c r="B2985" s="52"/>
      <c r="C2985" s="52"/>
      <c r="D2985" s="52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 s="52"/>
      <c r="B2986" s="52"/>
      <c r="C2986" s="52"/>
      <c r="D2986" s="52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 s="52"/>
      <c r="B2987" s="52"/>
      <c r="C2987" s="52"/>
      <c r="D2987" s="52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 s="52"/>
      <c r="B2988" s="52"/>
      <c r="C2988" s="52"/>
      <c r="D2988" s="52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 s="52"/>
      <c r="B2989" s="52"/>
      <c r="C2989" s="52"/>
      <c r="D2989" s="52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 s="52"/>
      <c r="B2990" s="52"/>
      <c r="C2990" s="52"/>
      <c r="D2990" s="52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 s="52"/>
      <c r="B2991" s="52"/>
      <c r="C2991" s="52"/>
      <c r="D2991" s="52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 s="52"/>
      <c r="B2992" s="52"/>
      <c r="C2992" s="52"/>
      <c r="D2992" s="5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 s="52"/>
      <c r="B2993" s="52"/>
      <c r="C2993" s="52"/>
      <c r="D2993" s="52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 s="52"/>
      <c r="B2994" s="52"/>
      <c r="C2994" s="52"/>
      <c r="D2994" s="52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 s="52"/>
      <c r="B2995" s="52"/>
      <c r="C2995" s="52"/>
      <c r="D2995" s="52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 s="52"/>
      <c r="B2996" s="52"/>
      <c r="C2996" s="52"/>
      <c r="D2996" s="52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 s="52"/>
      <c r="B2997" s="52"/>
      <c r="C2997" s="52"/>
      <c r="D2997" s="52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 s="52"/>
      <c r="B2998" s="52"/>
      <c r="C2998" s="52"/>
      <c r="D2998" s="52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 s="52"/>
      <c r="B2999" s="52"/>
      <c r="C2999" s="52"/>
      <c r="D2999" s="52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 s="52"/>
      <c r="B3000" s="52"/>
      <c r="C3000" s="52"/>
      <c r="D3000" s="52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 s="52"/>
      <c r="B3001" s="52"/>
      <c r="C3001" s="52"/>
      <c r="D3001" s="52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 s="52"/>
      <c r="B3002" s="52"/>
      <c r="C3002" s="52"/>
      <c r="D3002" s="5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 s="52"/>
      <c r="B3003" s="52"/>
      <c r="C3003" s="52"/>
      <c r="D3003" s="52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 s="52"/>
      <c r="B3004" s="52"/>
      <c r="C3004" s="52"/>
      <c r="D3004" s="52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 s="52"/>
      <c r="B3005" s="52"/>
      <c r="C3005" s="52"/>
      <c r="D3005" s="52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 s="52"/>
      <c r="B3006" s="52"/>
      <c r="C3006" s="52"/>
      <c r="D3006" s="52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 s="52"/>
      <c r="B3007" s="52"/>
      <c r="C3007" s="52"/>
      <c r="D3007" s="52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 s="52"/>
      <c r="B3008" s="52"/>
      <c r="C3008" s="52"/>
      <c r="D3008" s="52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 s="52"/>
      <c r="B3009" s="52"/>
      <c r="C3009" s="52"/>
      <c r="D3009" s="52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 s="52"/>
      <c r="B3010" s="52"/>
      <c r="C3010" s="52"/>
      <c r="D3010" s="52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 s="52"/>
      <c r="B3011" s="52"/>
      <c r="C3011" s="52"/>
      <c r="D3011" s="52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 s="52"/>
      <c r="B3012" s="52"/>
      <c r="C3012" s="52"/>
      <c r="D3012" s="5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 s="52"/>
      <c r="B3013" s="52"/>
      <c r="C3013" s="52"/>
      <c r="D3013" s="52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 s="52"/>
      <c r="B3014" s="52"/>
      <c r="C3014" s="52"/>
      <c r="D3014" s="52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 s="52"/>
      <c r="B3015" s="52"/>
      <c r="C3015" s="52"/>
      <c r="D3015" s="52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 s="52"/>
      <c r="B3016" s="52"/>
      <c r="C3016" s="52"/>
      <c r="D3016" s="52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 s="52"/>
      <c r="B3017" s="52"/>
      <c r="C3017" s="52"/>
      <c r="D3017" s="52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 s="52"/>
      <c r="B3018" s="52"/>
      <c r="C3018" s="52"/>
      <c r="D3018" s="52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 s="52"/>
      <c r="B3019" s="52"/>
      <c r="C3019" s="52"/>
      <c r="D3019" s="52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 s="52"/>
      <c r="B3020" s="52"/>
      <c r="C3020" s="52"/>
      <c r="D3020" s="52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 s="52"/>
      <c r="B3021" s="52"/>
      <c r="C3021" s="52"/>
      <c r="D3021" s="52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 s="52"/>
      <c r="B3022" s="52"/>
      <c r="C3022" s="52"/>
      <c r="D3022" s="5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 s="52"/>
      <c r="B3023" s="52"/>
      <c r="C3023" s="52"/>
      <c r="D3023" s="52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 s="52"/>
      <c r="B3024" s="52"/>
      <c r="C3024" s="52"/>
      <c r="D3024" s="52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 s="52"/>
      <c r="B3025" s="52"/>
      <c r="C3025" s="52"/>
      <c r="D3025" s="52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 s="52"/>
      <c r="B3026" s="52"/>
      <c r="C3026" s="52"/>
      <c r="D3026" s="52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 s="52"/>
      <c r="B3027" s="52"/>
      <c r="C3027" s="52"/>
      <c r="D3027" s="52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 s="52"/>
      <c r="B3028" s="52"/>
      <c r="C3028" s="52"/>
      <c r="D3028" s="52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 s="52"/>
      <c r="B3029" s="52"/>
      <c r="C3029" s="52"/>
      <c r="D3029" s="52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 s="52"/>
      <c r="B3030" s="52"/>
      <c r="C3030" s="52"/>
      <c r="D3030" s="52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 s="52"/>
      <c r="B3031" s="52"/>
      <c r="C3031" s="52"/>
      <c r="D3031" s="52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 s="52"/>
      <c r="B3032" s="52"/>
      <c r="C3032" s="52"/>
      <c r="D3032" s="5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 s="52"/>
      <c r="B3033" s="52"/>
      <c r="C3033" s="52"/>
      <c r="D3033" s="52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 s="52"/>
      <c r="B3034" s="52"/>
      <c r="C3034" s="52"/>
      <c r="D3034" s="52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 s="52"/>
      <c r="B3035" s="52"/>
      <c r="C3035" s="52"/>
      <c r="D3035" s="52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 s="52"/>
      <c r="B3036" s="52"/>
      <c r="C3036" s="52"/>
      <c r="D3036" s="52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 s="52"/>
      <c r="B3037" s="52"/>
      <c r="C3037" s="52"/>
      <c r="D3037" s="52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 s="52"/>
      <c r="B3038" s="52"/>
      <c r="C3038" s="52"/>
      <c r="D3038" s="52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 s="52"/>
      <c r="B3039" s="52"/>
      <c r="C3039" s="52"/>
      <c r="D3039" s="52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 s="52"/>
      <c r="B3040" s="52"/>
      <c r="C3040" s="52"/>
      <c r="D3040" s="52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 s="52"/>
      <c r="B3041" s="52"/>
      <c r="C3041" s="52"/>
      <c r="D3041" s="52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 s="52"/>
      <c r="B3042" s="52"/>
      <c r="C3042" s="52"/>
      <c r="D3042" s="5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 s="52"/>
      <c r="B3043" s="52"/>
      <c r="C3043" s="52"/>
      <c r="D3043" s="52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 s="52"/>
      <c r="B3044" s="52"/>
      <c r="C3044" s="52"/>
      <c r="D3044" s="52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 s="52"/>
      <c r="B3045" s="52"/>
      <c r="C3045" s="52"/>
      <c r="D3045" s="52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 s="52"/>
      <c r="B3046" s="52"/>
      <c r="C3046" s="52"/>
      <c r="D3046" s="52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 s="52"/>
      <c r="B3047" s="52"/>
      <c r="C3047" s="52"/>
      <c r="D3047" s="52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 s="52"/>
      <c r="B3048" s="52"/>
      <c r="C3048" s="52"/>
      <c r="D3048" s="52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 s="52"/>
      <c r="B3049" s="52"/>
      <c r="C3049" s="52"/>
      <c r="D3049" s="52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 s="52"/>
      <c r="B3050" s="52"/>
      <c r="C3050" s="52"/>
      <c r="D3050" s="52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 s="52"/>
      <c r="B3051" s="52"/>
      <c r="C3051" s="52"/>
      <c r="D3051" s="52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 s="52"/>
      <c r="B3052" s="52"/>
      <c r="C3052" s="52"/>
      <c r="D3052" s="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 s="52"/>
      <c r="B3053" s="52"/>
      <c r="C3053" s="52"/>
      <c r="D3053" s="52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 s="52"/>
      <c r="B3054" s="52"/>
      <c r="C3054" s="52"/>
      <c r="D3054" s="52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 s="52"/>
      <c r="B3055" s="52"/>
      <c r="C3055" s="52"/>
      <c r="D3055" s="52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 s="52"/>
      <c r="B3056" s="52"/>
      <c r="C3056" s="52"/>
      <c r="D3056" s="52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 s="52"/>
      <c r="B3057" s="52"/>
      <c r="C3057" s="52"/>
      <c r="D3057" s="52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 s="52"/>
      <c r="B3058" s="52"/>
      <c r="C3058" s="52"/>
      <c r="D3058" s="52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 s="52"/>
      <c r="B3059" s="52"/>
      <c r="C3059" s="52"/>
      <c r="D3059" s="52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 s="52"/>
      <c r="B3060" s="52"/>
      <c r="C3060" s="52"/>
      <c r="D3060" s="52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 s="52"/>
      <c r="B3061" s="52"/>
      <c r="C3061" s="52"/>
      <c r="D3061" s="52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 s="52"/>
      <c r="B3062" s="52"/>
      <c r="C3062" s="52"/>
      <c r="D3062" s="5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 s="52"/>
      <c r="B3063" s="52"/>
      <c r="C3063" s="52"/>
      <c r="D3063" s="52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 s="52"/>
      <c r="B3064" s="52"/>
      <c r="C3064" s="52"/>
      <c r="D3064" s="52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 s="52"/>
      <c r="B3065" s="52"/>
      <c r="C3065" s="52"/>
      <c r="D3065" s="52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 s="52"/>
      <c r="B3066" s="52"/>
      <c r="C3066" s="52"/>
      <c r="D3066" s="52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 s="52"/>
      <c r="B3067" s="52"/>
      <c r="C3067" s="52"/>
      <c r="D3067" s="52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 s="52"/>
      <c r="B3068" s="52"/>
      <c r="C3068" s="52"/>
      <c r="D3068" s="52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 s="52"/>
      <c r="B3069" s="52"/>
      <c r="C3069" s="52"/>
      <c r="D3069" s="52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 s="52"/>
      <c r="B3070" s="52"/>
      <c r="C3070" s="52"/>
      <c r="D3070" s="52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 s="52"/>
      <c r="B3071" s="52"/>
      <c r="C3071" s="52"/>
      <c r="D3071" s="52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 s="52"/>
      <c r="B3072" s="52"/>
      <c r="C3072" s="52"/>
      <c r="D3072" s="5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 s="52"/>
      <c r="B3073" s="52"/>
      <c r="C3073" s="52"/>
      <c r="D3073" s="52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 s="52"/>
      <c r="B3074" s="52"/>
      <c r="C3074" s="52"/>
      <c r="D3074" s="52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 s="52"/>
      <c r="B3075" s="52"/>
      <c r="C3075" s="52"/>
      <c r="D3075" s="52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 s="52"/>
      <c r="B3076" s="52"/>
      <c r="C3076" s="52"/>
      <c r="D3076" s="52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 s="52"/>
      <c r="B3077" s="52"/>
      <c r="C3077" s="52"/>
      <c r="D3077" s="52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 s="52"/>
      <c r="B3078" s="52"/>
      <c r="C3078" s="52"/>
      <c r="D3078" s="52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 s="52"/>
      <c r="B3079" s="52"/>
      <c r="C3079" s="52"/>
      <c r="D3079" s="52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 s="52"/>
      <c r="B3080" s="52"/>
      <c r="C3080" s="52"/>
      <c r="D3080" s="52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 s="52"/>
      <c r="B3081" s="52"/>
      <c r="C3081" s="52"/>
      <c r="D3081" s="52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 s="52"/>
      <c r="B3082" s="52"/>
      <c r="C3082" s="52"/>
      <c r="D3082" s="5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 s="52"/>
      <c r="B3083" s="52"/>
      <c r="C3083" s="52"/>
      <c r="D3083" s="52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 s="52"/>
      <c r="B3084" s="52"/>
      <c r="C3084" s="52"/>
      <c r="D3084" s="52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 s="52"/>
      <c r="B3085" s="52"/>
      <c r="C3085" s="52"/>
      <c r="D3085" s="52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 s="52"/>
      <c r="B3086" s="52"/>
      <c r="C3086" s="52"/>
      <c r="D3086" s="52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 s="52"/>
      <c r="B3087" s="52"/>
      <c r="C3087" s="52"/>
      <c r="D3087" s="52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 s="52"/>
      <c r="B3088" s="52"/>
      <c r="C3088" s="52"/>
      <c r="D3088" s="52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 s="52"/>
      <c r="B3089" s="52"/>
      <c r="C3089" s="52"/>
      <c r="D3089" s="52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 s="52"/>
      <c r="B3090" s="52"/>
      <c r="C3090" s="52"/>
      <c r="D3090" s="52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 s="52"/>
      <c r="B3091" s="52"/>
      <c r="C3091" s="52"/>
      <c r="D3091" s="52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 s="52"/>
      <c r="B3092" s="52"/>
      <c r="C3092" s="52"/>
      <c r="D3092" s="5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 s="52"/>
      <c r="B3093" s="52"/>
      <c r="C3093" s="52"/>
      <c r="D3093" s="52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 s="52"/>
      <c r="B3094" s="52"/>
      <c r="C3094" s="52"/>
      <c r="D3094" s="52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 s="52"/>
      <c r="B3095" s="52"/>
      <c r="C3095" s="52"/>
      <c r="D3095" s="52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 s="52"/>
      <c r="B3096" s="52"/>
      <c r="C3096" s="52"/>
      <c r="D3096" s="52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 s="52"/>
      <c r="B3097" s="52"/>
      <c r="C3097" s="52"/>
      <c r="D3097" s="52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 s="52"/>
      <c r="B3098" s="52"/>
      <c r="C3098" s="52"/>
      <c r="D3098" s="52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 s="52"/>
      <c r="B3099" s="52"/>
      <c r="C3099" s="52"/>
      <c r="D3099" s="52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 s="52"/>
      <c r="B3100" s="52"/>
      <c r="C3100" s="52"/>
      <c r="D3100" s="52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 s="52"/>
      <c r="B3101" s="52"/>
      <c r="C3101" s="52"/>
      <c r="D3101" s="52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 s="52"/>
      <c r="B3102" s="52"/>
      <c r="C3102" s="52"/>
      <c r="D3102" s="5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 s="52"/>
      <c r="B3103" s="52"/>
      <c r="C3103" s="52"/>
      <c r="D3103" s="52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 s="52"/>
      <c r="B3104" s="52"/>
      <c r="C3104" s="52"/>
      <c r="D3104" s="52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 s="52"/>
      <c r="B3105" s="52"/>
      <c r="C3105" s="52"/>
      <c r="D3105" s="52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 s="52"/>
      <c r="B3106" s="52"/>
      <c r="C3106" s="52"/>
      <c r="D3106" s="52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 s="52"/>
      <c r="B3107" s="52"/>
      <c r="C3107" s="52"/>
      <c r="D3107" s="52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 s="52"/>
      <c r="B3108" s="52"/>
      <c r="C3108" s="52"/>
      <c r="D3108" s="52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 s="52"/>
      <c r="B3109" s="52"/>
      <c r="C3109" s="52"/>
      <c r="D3109" s="52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 s="52"/>
      <c r="B3110" s="52"/>
      <c r="C3110" s="52"/>
      <c r="D3110" s="52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 s="52"/>
      <c r="B3111" s="52"/>
      <c r="C3111" s="52"/>
      <c r="D3111" s="52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 s="52"/>
      <c r="B3112" s="52"/>
      <c r="C3112" s="52"/>
      <c r="D3112" s="5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 s="52"/>
      <c r="B3113" s="52"/>
      <c r="C3113" s="52"/>
      <c r="D3113" s="52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 s="52"/>
      <c r="B3114" s="52"/>
      <c r="C3114" s="52"/>
      <c r="D3114" s="52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 s="52"/>
      <c r="B3115" s="52"/>
      <c r="C3115" s="52"/>
      <c r="D3115" s="52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 s="52"/>
      <c r="B3116" s="52"/>
      <c r="C3116" s="52"/>
      <c r="D3116" s="52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 s="52"/>
      <c r="B3117" s="52"/>
      <c r="C3117" s="52"/>
      <c r="D3117" s="52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 s="52"/>
      <c r="B3118" s="52"/>
      <c r="C3118" s="52"/>
      <c r="D3118" s="52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 s="52"/>
      <c r="B3119" s="52"/>
      <c r="C3119" s="52"/>
      <c r="D3119" s="52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 s="52"/>
      <c r="B3120" s="52"/>
      <c r="C3120" s="52"/>
      <c r="D3120" s="52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 s="52"/>
      <c r="B3121" s="52"/>
      <c r="C3121" s="52"/>
      <c r="D3121" s="52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 s="52"/>
      <c r="B3122" s="52"/>
      <c r="C3122" s="52"/>
      <c r="D3122" s="5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 s="52"/>
      <c r="B3123" s="52"/>
      <c r="C3123" s="52"/>
      <c r="D3123" s="52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 s="52"/>
      <c r="B3124" s="52"/>
      <c r="C3124" s="52"/>
      <c r="D3124" s="52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 s="52"/>
      <c r="B3125" s="52"/>
      <c r="C3125" s="52"/>
      <c r="D3125" s="52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 s="52"/>
      <c r="B3126" s="52"/>
      <c r="C3126" s="52"/>
      <c r="D3126" s="52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 s="52"/>
      <c r="B3127" s="52"/>
      <c r="C3127" s="52"/>
      <c r="D3127" s="52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 s="52"/>
      <c r="B3128" s="52"/>
      <c r="C3128" s="52"/>
      <c r="D3128" s="52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 s="52"/>
      <c r="B3129" s="52"/>
      <c r="C3129" s="52"/>
      <c r="D3129" s="52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 s="52"/>
      <c r="B3130" s="52"/>
      <c r="C3130" s="52"/>
      <c r="D3130" s="52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 s="52"/>
      <c r="B3131" s="52"/>
      <c r="C3131" s="52"/>
      <c r="D3131" s="52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 s="52"/>
      <c r="B3132" s="52"/>
      <c r="C3132" s="52"/>
      <c r="D3132" s="5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 s="52"/>
      <c r="B3133" s="52"/>
      <c r="C3133" s="52"/>
      <c r="D3133" s="52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 s="52"/>
      <c r="B3134" s="52"/>
      <c r="C3134" s="52"/>
      <c r="D3134" s="52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 s="52"/>
      <c r="B3135" s="52"/>
      <c r="C3135" s="52"/>
      <c r="D3135" s="52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 s="52"/>
      <c r="B3136" s="52"/>
      <c r="C3136" s="52"/>
      <c r="D3136" s="52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 s="52"/>
      <c r="B3137" s="52"/>
      <c r="C3137" s="52"/>
      <c r="D3137" s="52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 s="52"/>
      <c r="B3138" s="52"/>
      <c r="C3138" s="52"/>
      <c r="D3138" s="52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 s="52"/>
      <c r="B3139" s="52"/>
      <c r="C3139" s="52"/>
      <c r="D3139" s="52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 s="52"/>
      <c r="B3140" s="52"/>
      <c r="C3140" s="52"/>
      <c r="D3140" s="52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 s="52"/>
      <c r="B3141" s="52"/>
      <c r="C3141" s="52"/>
      <c r="D3141" s="52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 s="52"/>
      <c r="B3142" s="52"/>
      <c r="C3142" s="52"/>
      <c r="D3142" s="5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 s="52"/>
      <c r="B3143" s="52"/>
      <c r="C3143" s="52"/>
      <c r="D3143" s="52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 s="52"/>
      <c r="B3144" s="52"/>
      <c r="C3144" s="52"/>
      <c r="D3144" s="52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 s="52"/>
      <c r="B3145" s="52"/>
      <c r="C3145" s="52"/>
      <c r="D3145" s="52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 s="52"/>
      <c r="B3146" s="52"/>
      <c r="C3146" s="52"/>
      <c r="D3146" s="52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 s="52"/>
      <c r="B3147" s="52"/>
      <c r="C3147" s="52"/>
      <c r="D3147" s="52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 s="52"/>
      <c r="B3148" s="52"/>
      <c r="C3148" s="52"/>
      <c r="D3148" s="52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 s="52"/>
      <c r="B3149" s="52"/>
      <c r="C3149" s="52"/>
      <c r="D3149" s="52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 s="52"/>
      <c r="B3150" s="52"/>
      <c r="C3150" s="52"/>
      <c r="D3150" s="52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 s="52"/>
      <c r="B3151" s="52"/>
      <c r="C3151" s="52"/>
      <c r="D3151" s="52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 s="52"/>
      <c r="B3152" s="52"/>
      <c r="C3152" s="52"/>
      <c r="D3152" s="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 s="52"/>
      <c r="B3153" s="52"/>
      <c r="C3153" s="52"/>
      <c r="D3153" s="52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 s="52"/>
      <c r="B3154" s="52"/>
      <c r="C3154" s="52"/>
      <c r="D3154" s="52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 s="52"/>
      <c r="B3155" s="52"/>
      <c r="C3155" s="52"/>
      <c r="D3155" s="52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 s="52"/>
      <c r="B3156" s="52"/>
      <c r="C3156" s="52"/>
      <c r="D3156" s="52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 s="52"/>
      <c r="B3157" s="52"/>
      <c r="C3157" s="52"/>
      <c r="D3157" s="52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 s="52"/>
      <c r="B3158" s="52"/>
      <c r="C3158" s="52"/>
      <c r="D3158" s="52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 s="52"/>
      <c r="B3159" s="52"/>
      <c r="C3159" s="52"/>
      <c r="D3159" s="52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 s="52"/>
      <c r="B3160" s="52"/>
      <c r="C3160" s="52"/>
      <c r="D3160" s="52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 s="52"/>
      <c r="B3161" s="52"/>
      <c r="C3161" s="52"/>
      <c r="D3161" s="52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 s="52"/>
      <c r="B3162" s="52"/>
      <c r="C3162" s="52"/>
      <c r="D3162" s="5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 s="52"/>
      <c r="B3163" s="52"/>
      <c r="C3163" s="52"/>
      <c r="D3163" s="52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 s="52"/>
      <c r="B3164" s="52"/>
      <c r="C3164" s="52"/>
      <c r="D3164" s="52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 s="52"/>
      <c r="B3165" s="52"/>
      <c r="C3165" s="52"/>
      <c r="D3165" s="52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 s="52"/>
      <c r="B3166" s="52"/>
      <c r="C3166" s="52"/>
      <c r="D3166" s="52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 s="52"/>
      <c r="B3167" s="52"/>
      <c r="C3167" s="52"/>
      <c r="D3167" s="52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 s="52"/>
      <c r="B3168" s="52"/>
      <c r="C3168" s="52"/>
      <c r="D3168" s="52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 s="52"/>
      <c r="B3169" s="52"/>
      <c r="C3169" s="52"/>
      <c r="D3169" s="52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 s="52"/>
      <c r="B3170" s="52"/>
      <c r="C3170" s="52"/>
      <c r="D3170" s="52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 s="52"/>
      <c r="B3171" s="52"/>
      <c r="C3171" s="52"/>
      <c r="D3171" s="52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 s="52"/>
      <c r="B3172" s="52"/>
      <c r="C3172" s="52"/>
      <c r="D3172" s="5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 s="52"/>
      <c r="B3173" s="52"/>
      <c r="C3173" s="52"/>
      <c r="D3173" s="52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 s="52"/>
      <c r="B3174" s="52"/>
      <c r="C3174" s="52"/>
      <c r="D3174" s="52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 s="52"/>
      <c r="B3175" s="52"/>
      <c r="C3175" s="52"/>
      <c r="D3175" s="52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 s="52"/>
      <c r="B3176" s="52"/>
      <c r="C3176" s="52"/>
      <c r="D3176" s="52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 s="52"/>
      <c r="B3177" s="52"/>
      <c r="C3177" s="52"/>
      <c r="D3177" s="52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 s="52"/>
      <c r="B3178" s="52"/>
      <c r="C3178" s="52"/>
      <c r="D3178" s="52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 s="52"/>
      <c r="B3179" s="52"/>
      <c r="C3179" s="52"/>
      <c r="D3179" s="52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 s="52"/>
      <c r="B3180" s="52"/>
      <c r="C3180" s="52"/>
      <c r="D3180" s="52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 s="52"/>
      <c r="B3181" s="52"/>
      <c r="C3181" s="52"/>
      <c r="D3181" s="52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 s="52"/>
      <c r="B3182" s="52"/>
      <c r="C3182" s="52"/>
      <c r="D3182" s="5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 s="52"/>
      <c r="B3183" s="52"/>
      <c r="C3183" s="52"/>
      <c r="D3183" s="52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 s="52"/>
      <c r="B3184" s="52"/>
      <c r="C3184" s="52"/>
      <c r="D3184" s="52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 s="52"/>
      <c r="B3185" s="52"/>
      <c r="C3185" s="52"/>
      <c r="D3185" s="52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 s="52"/>
      <c r="B3186" s="52"/>
      <c r="C3186" s="52"/>
      <c r="D3186" s="52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 s="52"/>
      <c r="B3187" s="52"/>
      <c r="C3187" s="52"/>
      <c r="D3187" s="52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 s="52"/>
      <c r="B3188" s="52"/>
      <c r="C3188" s="52"/>
      <c r="D3188" s="52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 s="52"/>
      <c r="B3189" s="52"/>
      <c r="C3189" s="52"/>
      <c r="D3189" s="52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 s="52"/>
      <c r="B3190" s="52"/>
      <c r="C3190" s="52"/>
      <c r="D3190" s="52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 s="52"/>
      <c r="B3191" s="52"/>
      <c r="C3191" s="52"/>
      <c r="D3191" s="52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 s="52"/>
      <c r="B3192" s="52"/>
      <c r="C3192" s="52"/>
      <c r="D3192" s="5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 s="52"/>
      <c r="B3193" s="52"/>
      <c r="C3193" s="52"/>
      <c r="D3193" s="52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 s="52"/>
      <c r="B3194" s="52"/>
      <c r="C3194" s="52"/>
      <c r="D3194" s="52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 s="52"/>
      <c r="B3195" s="52"/>
      <c r="C3195" s="52"/>
      <c r="D3195" s="52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 s="52"/>
      <c r="B3196" s="52"/>
      <c r="C3196" s="52"/>
      <c r="D3196" s="52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 s="52"/>
      <c r="B3197" s="52"/>
      <c r="C3197" s="52"/>
      <c r="D3197" s="52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 s="52"/>
      <c r="B3198" s="52"/>
      <c r="C3198" s="52"/>
      <c r="D3198" s="52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 s="52"/>
      <c r="B3199" s="52"/>
      <c r="C3199" s="52"/>
      <c r="D3199" s="52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 s="52"/>
      <c r="B3200" s="52"/>
      <c r="C3200" s="52"/>
      <c r="D3200" s="52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 s="52"/>
      <c r="B3201" s="52"/>
      <c r="C3201" s="52"/>
      <c r="D3201" s="52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 s="52"/>
      <c r="B3202" s="52"/>
      <c r="C3202" s="52"/>
      <c r="D3202" s="5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 s="52"/>
      <c r="B3203" s="52"/>
      <c r="C3203" s="52"/>
      <c r="D3203" s="52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 s="52"/>
      <c r="B3204" s="52"/>
      <c r="C3204" s="52"/>
      <c r="D3204" s="52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 s="52"/>
      <c r="B3205" s="52"/>
      <c r="C3205" s="52"/>
      <c r="D3205" s="52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 s="52"/>
      <c r="B3206" s="52"/>
      <c r="C3206" s="52"/>
      <c r="D3206" s="52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 s="52"/>
      <c r="B3207" s="52"/>
      <c r="C3207" s="52"/>
      <c r="D3207" s="52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 s="52"/>
      <c r="B3208" s="52"/>
      <c r="C3208" s="52"/>
      <c r="D3208" s="52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 s="52"/>
      <c r="B3209" s="52"/>
      <c r="C3209" s="52"/>
      <c r="D3209" s="52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 s="52"/>
      <c r="B3210" s="52"/>
      <c r="C3210" s="52"/>
      <c r="D3210" s="52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 s="52"/>
      <c r="B3211" s="52"/>
      <c r="C3211" s="52"/>
      <c r="D3211" s="52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 s="52"/>
      <c r="B3212" s="52"/>
      <c r="C3212" s="52"/>
      <c r="D3212" s="5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 s="52"/>
      <c r="B3213" s="52"/>
      <c r="C3213" s="52"/>
      <c r="D3213" s="52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 s="52"/>
      <c r="B3214" s="52"/>
      <c r="C3214" s="52"/>
      <c r="D3214" s="52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 s="52"/>
      <c r="B3215" s="52"/>
      <c r="C3215" s="52"/>
      <c r="D3215" s="52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 s="52"/>
      <c r="B3216" s="52"/>
      <c r="C3216" s="52"/>
      <c r="D3216" s="52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 s="52"/>
      <c r="B3217" s="52"/>
      <c r="C3217" s="52"/>
      <c r="D3217" s="52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 s="52"/>
      <c r="B3218" s="52"/>
      <c r="C3218" s="52"/>
      <c r="D3218" s="52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 s="52"/>
      <c r="B3219" s="52"/>
      <c r="C3219" s="52"/>
      <c r="D3219" s="52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 s="52"/>
      <c r="B3220" s="52"/>
      <c r="C3220" s="52"/>
      <c r="D3220" s="52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 s="52"/>
      <c r="B3221" s="52"/>
      <c r="C3221" s="52"/>
      <c r="D3221" s="52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 s="52"/>
      <c r="B3222" s="52"/>
      <c r="C3222" s="52"/>
      <c r="D3222" s="5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 s="52"/>
      <c r="B3223" s="52"/>
      <c r="C3223" s="52"/>
      <c r="D3223" s="52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 s="52"/>
      <c r="B3224" s="52"/>
      <c r="C3224" s="52"/>
      <c r="D3224" s="52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 s="52"/>
      <c r="B3225" s="52"/>
      <c r="C3225" s="52"/>
      <c r="D3225" s="52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 s="52"/>
      <c r="B3226" s="52"/>
      <c r="C3226" s="52"/>
      <c r="D3226" s="52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 s="52"/>
      <c r="B3227" s="52"/>
      <c r="C3227" s="52"/>
      <c r="D3227" s="52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 s="52"/>
      <c r="B3228" s="52"/>
      <c r="C3228" s="52"/>
      <c r="D3228" s="52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 s="52"/>
      <c r="B3229" s="52"/>
      <c r="C3229" s="52"/>
      <c r="D3229" s="52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 s="52"/>
      <c r="B3230" s="52"/>
      <c r="C3230" s="52"/>
      <c r="D3230" s="52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 s="52"/>
      <c r="B3231" s="52"/>
      <c r="C3231" s="52"/>
      <c r="D3231" s="52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 s="52"/>
      <c r="B3232" s="52"/>
      <c r="C3232" s="52"/>
      <c r="D3232" s="5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 s="52"/>
      <c r="B3233" s="52"/>
      <c r="C3233" s="52"/>
      <c r="D3233" s="52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 s="52"/>
      <c r="B3234" s="52"/>
      <c r="C3234" s="52"/>
      <c r="D3234" s="52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 s="52"/>
      <c r="B3235" s="52"/>
      <c r="C3235" s="52"/>
      <c r="D3235" s="52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 s="52"/>
      <c r="B3236" s="52"/>
      <c r="C3236" s="52"/>
      <c r="D3236" s="52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 s="52"/>
      <c r="B3237" s="52"/>
      <c r="C3237" s="52"/>
      <c r="D3237" s="52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 s="52"/>
      <c r="B3238" s="52"/>
      <c r="C3238" s="52"/>
      <c r="D3238" s="52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 s="52"/>
      <c r="B3239" s="52"/>
      <c r="C3239" s="52"/>
      <c r="D3239" s="52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 s="52"/>
      <c r="B3240" s="52"/>
      <c r="C3240" s="52"/>
      <c r="D3240" s="52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 s="52"/>
      <c r="B3241" s="52"/>
      <c r="C3241" s="52"/>
      <c r="D3241" s="52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 s="52"/>
      <c r="B3242" s="52"/>
      <c r="C3242" s="52"/>
      <c r="D3242" s="5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 s="52"/>
      <c r="B3243" s="52"/>
      <c r="C3243" s="52"/>
      <c r="D3243" s="52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 s="52"/>
      <c r="B3244" s="52"/>
      <c r="C3244" s="52"/>
      <c r="D3244" s="52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 s="52"/>
      <c r="B3245" s="52"/>
      <c r="C3245" s="52"/>
      <c r="D3245" s="52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 s="52"/>
      <c r="B3246" s="52"/>
      <c r="C3246" s="52"/>
      <c r="D3246" s="52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 s="52"/>
      <c r="B3247" s="52"/>
      <c r="C3247" s="52"/>
      <c r="D3247" s="52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 s="52"/>
      <c r="B3248" s="52"/>
      <c r="C3248" s="52"/>
      <c r="D3248" s="52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 s="52"/>
      <c r="B3249" s="52"/>
      <c r="C3249" s="52"/>
      <c r="D3249" s="52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 s="52"/>
      <c r="B3250" s="52"/>
      <c r="C3250" s="52"/>
      <c r="D3250" s="52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 s="52"/>
      <c r="B3251" s="52"/>
      <c r="C3251" s="52"/>
      <c r="D3251" s="52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 s="52"/>
      <c r="B3252" s="52"/>
      <c r="C3252" s="52"/>
      <c r="D3252" s="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 s="52"/>
      <c r="B3253" s="52"/>
      <c r="C3253" s="52"/>
      <c r="D3253" s="52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 s="52"/>
      <c r="B3254" s="52"/>
      <c r="C3254" s="52"/>
      <c r="D3254" s="52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 s="52"/>
      <c r="B3255" s="52"/>
      <c r="C3255" s="52"/>
      <c r="D3255" s="52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 s="52"/>
      <c r="B3256" s="52"/>
      <c r="C3256" s="52"/>
      <c r="D3256" s="52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 s="52"/>
      <c r="B3257" s="52"/>
      <c r="C3257" s="52"/>
      <c r="D3257" s="52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 s="52"/>
      <c r="B3258" s="52"/>
      <c r="C3258" s="52"/>
      <c r="D3258" s="52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 s="52"/>
      <c r="B3259" s="52"/>
      <c r="C3259" s="52"/>
      <c r="D3259" s="52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 s="52"/>
      <c r="B3260" s="52"/>
      <c r="C3260" s="52"/>
      <c r="D3260" s="52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 s="52"/>
      <c r="B3261" s="52"/>
      <c r="C3261" s="52"/>
      <c r="D3261" s="52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 s="52"/>
      <c r="B3262" s="52"/>
      <c r="C3262" s="52"/>
      <c r="D3262" s="5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 s="52"/>
      <c r="B3263" s="52"/>
      <c r="C3263" s="52"/>
      <c r="D3263" s="52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 s="52"/>
      <c r="B3264" s="52"/>
      <c r="C3264" s="52"/>
      <c r="D3264" s="52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 s="52"/>
      <c r="B3265" s="52"/>
      <c r="C3265" s="52"/>
      <c r="D3265" s="52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 s="52"/>
      <c r="B3266" s="52"/>
      <c r="C3266" s="52"/>
      <c r="D3266" s="52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 s="52"/>
      <c r="B3267" s="52"/>
      <c r="C3267" s="52"/>
      <c r="D3267" s="52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 s="52"/>
      <c r="B3268" s="52"/>
      <c r="C3268" s="52"/>
      <c r="D3268" s="52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 s="52"/>
      <c r="B3269" s="52"/>
      <c r="C3269" s="52"/>
      <c r="D3269" s="52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 s="52"/>
      <c r="B3270" s="52"/>
      <c r="C3270" s="52"/>
      <c r="D3270" s="52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 s="52"/>
      <c r="B3271" s="52"/>
      <c r="C3271" s="52"/>
      <c r="D3271" s="52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 s="52"/>
      <c r="B3272" s="52"/>
      <c r="C3272" s="52"/>
      <c r="D3272" s="5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 s="52"/>
      <c r="B3273" s="52"/>
      <c r="C3273" s="52"/>
      <c r="D3273" s="52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 s="52"/>
      <c r="B3274" s="52"/>
      <c r="C3274" s="52"/>
      <c r="D3274" s="52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 s="52"/>
      <c r="B3275" s="52"/>
      <c r="C3275" s="52"/>
      <c r="D3275" s="52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 s="52"/>
      <c r="B3276" s="52"/>
      <c r="C3276" s="52"/>
      <c r="D3276" s="52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 s="52"/>
      <c r="B3277" s="52"/>
      <c r="C3277" s="52"/>
      <c r="D3277" s="52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 s="52"/>
      <c r="B3278" s="52"/>
      <c r="C3278" s="52"/>
      <c r="D3278" s="52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 s="52"/>
      <c r="B3279" s="52"/>
      <c r="C3279" s="52"/>
      <c r="D3279" s="52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 s="52"/>
      <c r="B3280" s="52"/>
      <c r="C3280" s="52"/>
      <c r="D3280" s="52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 s="52"/>
      <c r="B3281" s="52"/>
      <c r="C3281" s="52"/>
      <c r="D3281" s="52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 s="52"/>
      <c r="B3282" s="52"/>
      <c r="C3282" s="52"/>
      <c r="D3282" s="5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 s="52"/>
      <c r="B3283" s="52"/>
      <c r="C3283" s="52"/>
      <c r="D3283" s="52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 s="52"/>
      <c r="B3284" s="52"/>
      <c r="C3284" s="52"/>
      <c r="D3284" s="52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 s="52"/>
      <c r="B3285" s="52"/>
      <c r="C3285" s="52"/>
      <c r="D3285" s="52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 s="52"/>
      <c r="B3286" s="52"/>
      <c r="C3286" s="52"/>
      <c r="D3286" s="52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 s="52"/>
      <c r="B3287" s="52"/>
      <c r="C3287" s="52"/>
      <c r="D3287" s="52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 s="52"/>
      <c r="B3288" s="52"/>
      <c r="C3288" s="52"/>
      <c r="D3288" s="52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 s="52"/>
      <c r="B3289" s="52"/>
      <c r="C3289" s="52"/>
      <c r="D3289" s="52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 s="52"/>
      <c r="B3290" s="52"/>
      <c r="C3290" s="52"/>
      <c r="D3290" s="52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 s="52"/>
      <c r="B3291" s="52"/>
      <c r="C3291" s="52"/>
      <c r="D3291" s="52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 s="52"/>
      <c r="B3292" s="52"/>
      <c r="C3292" s="52"/>
      <c r="D3292" s="5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 s="52"/>
      <c r="B3293" s="52"/>
      <c r="C3293" s="52"/>
      <c r="D3293" s="52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 s="52"/>
      <c r="B3294" s="52"/>
      <c r="C3294" s="52"/>
      <c r="D3294" s="52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 s="52"/>
      <c r="B3295" s="52"/>
      <c r="C3295" s="52"/>
      <c r="D3295" s="52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 s="52"/>
      <c r="B3296" s="52"/>
      <c r="C3296" s="52"/>
      <c r="D3296" s="52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 s="52"/>
      <c r="B3297" s="52"/>
      <c r="C3297" s="52"/>
      <c r="D3297" s="52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 s="52"/>
      <c r="B3298" s="52"/>
      <c r="C3298" s="52"/>
      <c r="D3298" s="52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 s="52"/>
      <c r="B3299" s="52"/>
      <c r="C3299" s="52"/>
      <c r="D3299" s="52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 s="52"/>
      <c r="B3300" s="52"/>
      <c r="C3300" s="52"/>
      <c r="D3300" s="52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 s="52"/>
      <c r="B3301" s="52"/>
      <c r="C3301" s="52"/>
      <c r="D3301" s="52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 s="52"/>
      <c r="B3302" s="52"/>
      <c r="C3302" s="52"/>
      <c r="D3302" s="5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 s="52"/>
      <c r="B3303" s="52"/>
      <c r="C3303" s="52"/>
      <c r="D3303" s="52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 s="52"/>
      <c r="B3304" s="52"/>
      <c r="C3304" s="52"/>
      <c r="D3304" s="52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 s="52"/>
      <c r="B3305" s="52"/>
      <c r="C3305" s="52"/>
      <c r="D3305" s="52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 s="52"/>
      <c r="B3306" s="52"/>
      <c r="C3306" s="52"/>
      <c r="D3306" s="52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 s="52"/>
      <c r="B3307" s="52"/>
      <c r="C3307" s="52"/>
      <c r="D3307" s="52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 s="52"/>
      <c r="B3308" s="52"/>
      <c r="C3308" s="52"/>
      <c r="D3308" s="52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 s="52"/>
      <c r="B3309" s="52"/>
      <c r="C3309" s="52"/>
      <c r="D3309" s="52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 s="52"/>
      <c r="B3310" s="52"/>
      <c r="C3310" s="52"/>
      <c r="D3310" s="52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 s="52"/>
      <c r="B3311" s="52"/>
      <c r="C3311" s="52"/>
      <c r="D3311" s="52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 s="52"/>
      <c r="B3312" s="52"/>
      <c r="C3312" s="52"/>
      <c r="D3312" s="5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 s="52"/>
      <c r="B3313" s="52"/>
      <c r="C3313" s="52"/>
      <c r="D3313" s="52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 s="52"/>
      <c r="B3314" s="52"/>
      <c r="C3314" s="52"/>
      <c r="D3314" s="52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 s="52"/>
      <c r="B3315" s="52"/>
      <c r="C3315" s="52"/>
      <c r="D3315" s="52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 s="52"/>
      <c r="B3316" s="52"/>
      <c r="C3316" s="52"/>
      <c r="D3316" s="52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 s="52"/>
      <c r="B3317" s="52"/>
      <c r="C3317" s="52"/>
      <c r="D3317" s="52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 s="52"/>
      <c r="B3318" s="52"/>
      <c r="C3318" s="52"/>
      <c r="D3318" s="52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 s="52"/>
      <c r="B3319" s="52"/>
      <c r="C3319" s="52"/>
      <c r="D3319" s="52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 s="52"/>
      <c r="B3320" s="52"/>
      <c r="C3320" s="52"/>
      <c r="D3320" s="52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 s="52"/>
      <c r="B3321" s="52"/>
      <c r="C3321" s="52"/>
      <c r="D3321" s="52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 s="52"/>
      <c r="B3322" s="52"/>
      <c r="C3322" s="52"/>
      <c r="D3322" s="5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 s="52"/>
      <c r="B3323" s="52"/>
      <c r="C3323" s="52"/>
      <c r="D3323" s="52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 s="52"/>
      <c r="B3324" s="52"/>
      <c r="C3324" s="52"/>
      <c r="D3324" s="52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 s="52"/>
      <c r="B3325" s="52"/>
      <c r="C3325" s="52"/>
      <c r="D3325" s="52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 s="52"/>
      <c r="B3326" s="52"/>
      <c r="C3326" s="52"/>
      <c r="D3326" s="52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 s="52"/>
      <c r="B3327" s="52"/>
      <c r="C3327" s="52"/>
      <c r="D3327" s="52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 s="52"/>
      <c r="B3328" s="52"/>
      <c r="C3328" s="52"/>
      <c r="D3328" s="52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 s="52"/>
      <c r="B3329" s="52"/>
      <c r="C3329" s="52"/>
      <c r="D3329" s="52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 s="52"/>
      <c r="B3330" s="52"/>
      <c r="C3330" s="52"/>
      <c r="D3330" s="52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 s="52"/>
      <c r="B3331" s="52"/>
      <c r="C3331" s="52"/>
      <c r="D3331" s="52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 s="52"/>
      <c r="B3332" s="52"/>
      <c r="C3332" s="52"/>
      <c r="D3332" s="5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 s="52"/>
      <c r="B3333" s="52"/>
      <c r="C3333" s="52"/>
      <c r="D3333" s="52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 s="52"/>
      <c r="B3334" s="52"/>
      <c r="C3334" s="52"/>
      <c r="D3334" s="52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 s="52"/>
      <c r="B3335" s="52"/>
      <c r="C3335" s="52"/>
      <c r="D3335" s="52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 s="52"/>
      <c r="B3336" s="52"/>
      <c r="C3336" s="52"/>
      <c r="D3336" s="52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 s="52"/>
      <c r="B3337" s="52"/>
      <c r="C3337" s="52"/>
      <c r="D3337" s="52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 s="52"/>
      <c r="B3338" s="52"/>
      <c r="C3338" s="52"/>
      <c r="D3338" s="52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 s="52"/>
      <c r="B3339" s="52"/>
      <c r="C3339" s="52"/>
      <c r="D3339" s="52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 s="52"/>
      <c r="B3340" s="52"/>
      <c r="C3340" s="52"/>
      <c r="D3340" s="52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 s="52"/>
      <c r="B3341" s="52"/>
      <c r="C3341" s="52"/>
      <c r="D3341" s="52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 s="52"/>
      <c r="B3342" s="52"/>
      <c r="C3342" s="52"/>
      <c r="D3342" s="5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 s="52"/>
      <c r="B3343" s="52"/>
      <c r="C3343" s="52"/>
      <c r="D3343" s="52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 s="52"/>
      <c r="B3344" s="52"/>
      <c r="C3344" s="52"/>
      <c r="D3344" s="52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 s="52"/>
      <c r="B3345" s="52"/>
      <c r="C3345" s="52"/>
      <c r="D3345" s="52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 s="52"/>
      <c r="B3346" s="52"/>
      <c r="C3346" s="52"/>
      <c r="D3346" s="52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 s="52"/>
      <c r="B3347" s="52"/>
      <c r="C3347" s="52"/>
      <c r="D3347" s="52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 s="52"/>
      <c r="B3348" s="52"/>
      <c r="C3348" s="52"/>
      <c r="D3348" s="52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 s="52"/>
      <c r="B3349" s="52"/>
      <c r="C3349" s="52"/>
      <c r="D3349" s="52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 s="52"/>
      <c r="B3350" s="52"/>
      <c r="C3350" s="52"/>
      <c r="D3350" s="52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 s="52"/>
      <c r="B3351" s="52"/>
      <c r="C3351" s="52"/>
      <c r="D3351" s="52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 s="52"/>
      <c r="B3352" s="52"/>
      <c r="C3352" s="52"/>
      <c r="D3352" s="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 s="52"/>
      <c r="B3353" s="52"/>
      <c r="C3353" s="52"/>
      <c r="D3353" s="52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 s="52"/>
      <c r="B3354" s="52"/>
      <c r="C3354" s="52"/>
      <c r="D3354" s="52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 s="52"/>
      <c r="B3355" s="52"/>
      <c r="C3355" s="52"/>
      <c r="D3355" s="52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 s="52"/>
      <c r="B3356" s="52"/>
      <c r="C3356" s="52"/>
      <c r="D3356" s="52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 s="52"/>
      <c r="B3357" s="52"/>
      <c r="C3357" s="52"/>
      <c r="D3357" s="52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 s="52"/>
      <c r="B3358" s="52"/>
      <c r="C3358" s="52"/>
      <c r="D3358" s="52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 s="52"/>
      <c r="B3359" s="52"/>
      <c r="C3359" s="52"/>
      <c r="D3359" s="52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 s="52"/>
      <c r="B3360" s="52"/>
      <c r="C3360" s="52"/>
      <c r="D3360" s="52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 s="52"/>
      <c r="B3361" s="52"/>
      <c r="C3361" s="52"/>
      <c r="D3361" s="52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 s="52"/>
      <c r="B3362" s="52"/>
      <c r="C3362" s="52"/>
      <c r="D3362" s="5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 s="52"/>
      <c r="B3363" s="52"/>
      <c r="C3363" s="52"/>
      <c r="D3363" s="52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 s="52"/>
      <c r="B3364" s="52"/>
      <c r="C3364" s="52"/>
      <c r="D3364" s="52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 s="52"/>
      <c r="B3365" s="52"/>
      <c r="C3365" s="52"/>
      <c r="D3365" s="52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 s="52"/>
      <c r="B3366" s="52"/>
      <c r="C3366" s="52"/>
      <c r="D3366" s="52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 s="52"/>
      <c r="B3367" s="52"/>
      <c r="C3367" s="52"/>
      <c r="D3367" s="52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 s="52"/>
      <c r="B3368" s="52"/>
      <c r="C3368" s="52"/>
      <c r="D3368" s="52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 s="52"/>
      <c r="B3369" s="52"/>
      <c r="C3369" s="52"/>
      <c r="D3369" s="52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 s="52"/>
      <c r="B3370" s="52"/>
      <c r="C3370" s="52"/>
      <c r="D3370" s="52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 s="52"/>
      <c r="B3371" s="52"/>
      <c r="C3371" s="52"/>
      <c r="D3371" s="52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 s="52"/>
      <c r="B3372" s="52"/>
      <c r="C3372" s="52"/>
      <c r="D3372" s="5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 s="52"/>
      <c r="B3373" s="52"/>
      <c r="C3373" s="52"/>
      <c r="D3373" s="52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 s="52"/>
      <c r="B3374" s="52"/>
      <c r="C3374" s="52"/>
      <c r="D3374" s="52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 s="52"/>
      <c r="B3375" s="52"/>
      <c r="C3375" s="52"/>
      <c r="D3375" s="52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 s="52"/>
      <c r="B3376" s="52"/>
      <c r="C3376" s="52"/>
      <c r="D3376" s="52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 s="52"/>
      <c r="B3377" s="52"/>
      <c r="C3377" s="52"/>
      <c r="D3377" s="52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 s="52"/>
      <c r="B3378" s="52"/>
      <c r="C3378" s="52"/>
      <c r="D3378" s="52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 s="52"/>
      <c r="B3379" s="52"/>
      <c r="C3379" s="52"/>
      <c r="D3379" s="52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 s="52"/>
      <c r="B3380" s="52"/>
      <c r="C3380" s="52"/>
      <c r="D3380" s="52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 s="52"/>
      <c r="B3381" s="52"/>
      <c r="C3381" s="52"/>
      <c r="D3381" s="52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 s="52"/>
      <c r="B3382" s="52"/>
      <c r="C3382" s="52"/>
      <c r="D3382" s="5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 s="52"/>
      <c r="B3383" s="52"/>
      <c r="C3383" s="52"/>
      <c r="D3383" s="52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 s="52"/>
      <c r="B3384" s="52"/>
      <c r="C3384" s="52"/>
      <c r="D3384" s="52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 s="52"/>
      <c r="B3385" s="52"/>
      <c r="C3385" s="52"/>
      <c r="D3385" s="52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 s="52"/>
      <c r="B3386" s="52"/>
      <c r="C3386" s="52"/>
      <c r="D3386" s="52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 s="52"/>
      <c r="B3387" s="52"/>
      <c r="C3387" s="52"/>
      <c r="D3387" s="52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 s="52"/>
      <c r="B3388" s="52"/>
      <c r="C3388" s="52"/>
      <c r="D3388" s="52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 s="52"/>
      <c r="B3389" s="52"/>
      <c r="C3389" s="52"/>
      <c r="D3389" s="52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 s="52"/>
      <c r="B3390" s="52"/>
      <c r="C3390" s="52"/>
      <c r="D3390" s="52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 s="52"/>
      <c r="B3391" s="52"/>
      <c r="C3391" s="52"/>
      <c r="D3391" s="52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 s="52"/>
      <c r="B3392" s="52"/>
      <c r="C3392" s="52"/>
      <c r="D3392" s="5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 s="52"/>
      <c r="B3393" s="52"/>
      <c r="C3393" s="52"/>
      <c r="D3393" s="52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 s="52"/>
      <c r="B3394" s="52"/>
      <c r="C3394" s="52"/>
      <c r="D3394" s="52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 s="52"/>
      <c r="B3395" s="52"/>
      <c r="C3395" s="52"/>
      <c r="D3395" s="52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 s="52"/>
      <c r="B3396" s="52"/>
      <c r="C3396" s="52"/>
      <c r="D3396" s="52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 s="52"/>
      <c r="B3397" s="52"/>
      <c r="C3397" s="52"/>
      <c r="D3397" s="52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 s="52"/>
      <c r="B3398" s="52"/>
      <c r="C3398" s="52"/>
      <c r="D3398" s="52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 s="52"/>
      <c r="B3399" s="52"/>
      <c r="C3399" s="52"/>
      <c r="D3399" s="52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 s="52"/>
      <c r="B3400" s="52"/>
      <c r="C3400" s="52"/>
      <c r="D3400" s="52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 s="52"/>
      <c r="B3401" s="52"/>
      <c r="C3401" s="52"/>
      <c r="D3401" s="52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 s="52"/>
      <c r="B3402" s="52"/>
      <c r="C3402" s="52"/>
      <c r="D3402" s="5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 s="52"/>
      <c r="B3403" s="52"/>
      <c r="C3403" s="52"/>
      <c r="D3403" s="52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 s="52"/>
      <c r="B3404" s="52"/>
      <c r="C3404" s="52"/>
      <c r="D3404" s="52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 s="52"/>
      <c r="B3405" s="52"/>
      <c r="C3405" s="52"/>
      <c r="D3405" s="52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 s="52"/>
      <c r="B3406" s="52"/>
      <c r="C3406" s="52"/>
      <c r="D3406" s="52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 s="52"/>
      <c r="B3407" s="52"/>
      <c r="C3407" s="52"/>
      <c r="D3407" s="52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 s="52"/>
      <c r="B3408" s="52"/>
      <c r="C3408" s="52"/>
      <c r="D3408" s="52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 s="52"/>
      <c r="B3409" s="52"/>
      <c r="C3409" s="52"/>
      <c r="D3409" s="52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 s="52"/>
      <c r="B3410" s="52"/>
      <c r="C3410" s="52"/>
      <c r="D3410" s="52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 s="52"/>
      <c r="B3411" s="52"/>
      <c r="C3411" s="52"/>
      <c r="D3411" s="52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 s="52"/>
      <c r="B3412" s="52"/>
      <c r="C3412" s="52"/>
      <c r="D3412" s="5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 s="52"/>
      <c r="B3413" s="52"/>
      <c r="C3413" s="52"/>
      <c r="D3413" s="52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 s="52"/>
      <c r="B3414" s="52"/>
      <c r="C3414" s="52"/>
      <c r="D3414" s="52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 s="52"/>
      <c r="B3415" s="52"/>
      <c r="C3415" s="52"/>
      <c r="D3415" s="52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 s="52"/>
      <c r="B3416" s="52"/>
      <c r="C3416" s="52"/>
      <c r="D3416" s="52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 s="52"/>
      <c r="B3417" s="52"/>
      <c r="C3417" s="52"/>
      <c r="D3417" s="52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 s="52"/>
      <c r="B3418" s="52"/>
      <c r="C3418" s="52"/>
      <c r="D3418" s="52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 s="52"/>
      <c r="B3419" s="52"/>
      <c r="C3419" s="52"/>
      <c r="D3419" s="52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 s="52"/>
      <c r="B3420" s="52"/>
      <c r="C3420" s="52"/>
      <c r="D3420" s="52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 s="52"/>
      <c r="B3421" s="52"/>
      <c r="C3421" s="52"/>
      <c r="D3421" s="52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 s="52"/>
      <c r="B3422" s="52"/>
      <c r="C3422" s="52"/>
      <c r="D3422" s="5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 s="52"/>
      <c r="B3423" s="52"/>
      <c r="C3423" s="52"/>
      <c r="D3423" s="52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 s="52"/>
      <c r="B3424" s="52"/>
      <c r="C3424" s="52"/>
      <c r="D3424" s="52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 s="52"/>
      <c r="B3425" s="52"/>
      <c r="C3425" s="52"/>
      <c r="D3425" s="52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 s="52"/>
      <c r="B3426" s="52"/>
      <c r="C3426" s="52"/>
      <c r="D3426" s="52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 s="52"/>
      <c r="B3427" s="52"/>
      <c r="C3427" s="52"/>
      <c r="D3427" s="52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 s="52"/>
      <c r="B3428" s="52"/>
      <c r="C3428" s="52"/>
      <c r="D3428" s="52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 s="52"/>
      <c r="B3429" s="52"/>
      <c r="C3429" s="52"/>
      <c r="D3429" s="52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 s="52"/>
      <c r="B3430" s="52"/>
      <c r="C3430" s="52"/>
      <c r="D3430" s="52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 s="52"/>
      <c r="B3431" s="52"/>
      <c r="C3431" s="52"/>
      <c r="D3431" s="52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 s="52"/>
      <c r="B3432" s="52"/>
      <c r="C3432" s="52"/>
      <c r="D3432" s="5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 s="52"/>
      <c r="B3433" s="52"/>
      <c r="C3433" s="52"/>
      <c r="D3433" s="52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 s="52"/>
      <c r="B3434" s="52"/>
      <c r="C3434" s="52"/>
      <c r="D3434" s="52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 s="52"/>
      <c r="B3435" s="52"/>
      <c r="C3435" s="52"/>
      <c r="D3435" s="52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 s="52"/>
      <c r="B3436" s="52"/>
      <c r="C3436" s="52"/>
      <c r="D3436" s="52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 s="52"/>
      <c r="B3437" s="52"/>
      <c r="C3437" s="52"/>
      <c r="D3437" s="52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 s="52"/>
      <c r="B3438" s="52"/>
      <c r="C3438" s="52"/>
      <c r="D3438" s="52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 s="52"/>
      <c r="B3439" s="52"/>
      <c r="C3439" s="52"/>
      <c r="D3439" s="52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 s="52"/>
      <c r="B3440" s="52"/>
      <c r="C3440" s="52"/>
      <c r="D3440" s="52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 s="52"/>
      <c r="B3441" s="52"/>
      <c r="C3441" s="52"/>
      <c r="D3441" s="52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 s="52"/>
      <c r="B3442" s="52"/>
      <c r="C3442" s="52"/>
      <c r="D3442" s="5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 s="52"/>
      <c r="B3443" s="52"/>
      <c r="C3443" s="52"/>
      <c r="D3443" s="52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 s="52"/>
      <c r="B3444" s="52"/>
      <c r="C3444" s="52"/>
      <c r="D3444" s="52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 s="52"/>
      <c r="B3445" s="52"/>
      <c r="C3445" s="52"/>
      <c r="D3445" s="52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 s="52"/>
      <c r="B3446" s="52"/>
      <c r="C3446" s="52"/>
      <c r="D3446" s="52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 s="52"/>
      <c r="B3447" s="52"/>
      <c r="C3447" s="52"/>
      <c r="D3447" s="52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 s="52"/>
      <c r="B3448" s="52"/>
      <c r="C3448" s="52"/>
      <c r="D3448" s="52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 s="52"/>
      <c r="B3449" s="52"/>
      <c r="C3449" s="52"/>
      <c r="D3449" s="52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 s="52"/>
      <c r="B3450" s="52"/>
      <c r="C3450" s="52"/>
      <c r="D3450" s="52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 s="52"/>
      <c r="B3451" s="52"/>
      <c r="C3451" s="52"/>
      <c r="D3451" s="52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 s="52"/>
      <c r="B3452" s="52"/>
      <c r="C3452" s="52"/>
      <c r="D3452" s="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 s="52"/>
      <c r="B3453" s="52"/>
      <c r="C3453" s="52"/>
      <c r="D3453" s="52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 s="52"/>
      <c r="B3454" s="52"/>
      <c r="C3454" s="52"/>
      <c r="D3454" s="52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 s="52"/>
      <c r="B3455" s="52"/>
      <c r="C3455" s="52"/>
      <c r="D3455" s="52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 s="52"/>
      <c r="B3456" s="52"/>
      <c r="C3456" s="52"/>
      <c r="D3456" s="52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 s="52"/>
      <c r="B3457" s="52"/>
      <c r="C3457" s="52"/>
      <c r="D3457" s="52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 s="52"/>
      <c r="B3458" s="52"/>
      <c r="C3458" s="52"/>
      <c r="D3458" s="52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 s="52"/>
      <c r="B3459" s="52"/>
      <c r="C3459" s="52"/>
      <c r="D3459" s="52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 s="52"/>
      <c r="B3460" s="52"/>
      <c r="C3460" s="52"/>
      <c r="D3460" s="52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 s="52"/>
      <c r="B3461" s="52"/>
      <c r="C3461" s="52"/>
      <c r="D3461" s="52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 s="52"/>
      <c r="B3462" s="52"/>
      <c r="C3462" s="52"/>
      <c r="D3462" s="5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 s="52"/>
      <c r="B3463" s="52"/>
      <c r="C3463" s="52"/>
      <c r="D3463" s="52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 s="52"/>
      <c r="B3464" s="52"/>
      <c r="C3464" s="52"/>
      <c r="D3464" s="52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 s="52"/>
      <c r="B3465" s="52"/>
      <c r="C3465" s="52"/>
      <c r="D3465" s="52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 s="52"/>
      <c r="B3466" s="52"/>
      <c r="C3466" s="52"/>
      <c r="D3466" s="52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 s="52"/>
      <c r="B3467" s="52"/>
      <c r="C3467" s="52"/>
      <c r="D3467" s="52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 s="52"/>
      <c r="B3468" s="52"/>
      <c r="C3468" s="52"/>
      <c r="D3468" s="52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 s="52"/>
      <c r="B3469" s="52"/>
      <c r="C3469" s="52"/>
      <c r="D3469" s="52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 s="52"/>
      <c r="B3470" s="52"/>
      <c r="C3470" s="52"/>
      <c r="D3470" s="52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 s="52"/>
      <c r="B3471" s="52"/>
      <c r="C3471" s="52"/>
      <c r="D3471" s="52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 s="52"/>
      <c r="B3472" s="52"/>
      <c r="C3472" s="52"/>
      <c r="D3472" s="5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 s="52"/>
      <c r="B3473" s="52"/>
      <c r="C3473" s="52"/>
      <c r="D3473" s="52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 s="52"/>
      <c r="B3474" s="52"/>
      <c r="C3474" s="52"/>
      <c r="D3474" s="52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 s="52"/>
      <c r="B3475" s="52"/>
      <c r="C3475" s="52"/>
      <c r="D3475" s="52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 s="52"/>
      <c r="B3476" s="52"/>
      <c r="C3476" s="52"/>
      <c r="D3476" s="52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 s="52"/>
      <c r="B3477" s="52"/>
      <c r="C3477" s="52"/>
      <c r="D3477" s="52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 s="52"/>
      <c r="B3478" s="52"/>
      <c r="C3478" s="52"/>
      <c r="D3478" s="52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 s="52"/>
      <c r="B3479" s="52"/>
      <c r="C3479" s="52"/>
      <c r="D3479" s="52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 s="52"/>
      <c r="B3480" s="52"/>
      <c r="C3480" s="52"/>
      <c r="D3480" s="52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 s="52"/>
      <c r="B3481" s="52"/>
      <c r="C3481" s="52"/>
      <c r="D3481" s="52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 s="52"/>
      <c r="B3482" s="52"/>
      <c r="C3482" s="52"/>
      <c r="D3482" s="5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 s="52"/>
      <c r="B3483" s="52"/>
      <c r="C3483" s="52"/>
      <c r="D3483" s="52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 s="52"/>
      <c r="B3484" s="52"/>
      <c r="C3484" s="52"/>
      <c r="D3484" s="52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 s="52"/>
      <c r="B3485" s="52"/>
      <c r="C3485" s="52"/>
      <c r="D3485" s="52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 s="52"/>
      <c r="B3486" s="52"/>
      <c r="C3486" s="52"/>
      <c r="D3486" s="52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 s="52"/>
      <c r="B3487" s="52"/>
      <c r="C3487" s="52"/>
      <c r="D3487" s="52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 s="52"/>
      <c r="B3488" s="52"/>
      <c r="C3488" s="52"/>
      <c r="D3488" s="52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 s="52"/>
      <c r="B3489" s="52"/>
      <c r="C3489" s="52"/>
      <c r="D3489" s="52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 s="52"/>
      <c r="B3490" s="52"/>
      <c r="C3490" s="52"/>
      <c r="D3490" s="52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 s="52"/>
      <c r="B3491" s="52"/>
      <c r="C3491" s="52"/>
      <c r="D3491" s="52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 s="52"/>
      <c r="B3492" s="52"/>
      <c r="C3492" s="52"/>
      <c r="D3492" s="5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 s="52"/>
      <c r="B3493" s="52"/>
      <c r="C3493" s="52"/>
      <c r="D3493" s="52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 s="52"/>
      <c r="B3494" s="52"/>
      <c r="C3494" s="52"/>
      <c r="D3494" s="52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 s="52"/>
      <c r="B3495" s="52"/>
      <c r="C3495" s="52"/>
      <c r="D3495" s="52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 s="52"/>
      <c r="B3496" s="52"/>
      <c r="C3496" s="52"/>
      <c r="D3496" s="52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 s="52"/>
      <c r="B3497" s="52"/>
      <c r="C3497" s="52"/>
      <c r="D3497" s="52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 s="52"/>
      <c r="B3498" s="52"/>
      <c r="C3498" s="52"/>
      <c r="D3498" s="52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 s="52"/>
      <c r="B3499" s="52"/>
      <c r="C3499" s="52"/>
      <c r="D3499" s="52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 s="52"/>
      <c r="B3500" s="52"/>
      <c r="C3500" s="52"/>
      <c r="D3500" s="52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 s="52"/>
      <c r="B3501" s="52"/>
      <c r="C3501" s="52"/>
      <c r="D3501" s="52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 s="52"/>
      <c r="B3502" s="52"/>
      <c r="C3502" s="52"/>
      <c r="D3502" s="5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 s="52"/>
      <c r="B3503" s="52"/>
      <c r="C3503" s="52"/>
      <c r="D3503" s="52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 s="52"/>
      <c r="B3504" s="52"/>
      <c r="C3504" s="52"/>
      <c r="D3504" s="52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 s="52"/>
      <c r="B3505" s="52"/>
      <c r="C3505" s="52"/>
      <c r="D3505" s="52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 s="52"/>
      <c r="B3506" s="52"/>
      <c r="C3506" s="52"/>
      <c r="D3506" s="52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 s="52"/>
      <c r="B3507" s="52"/>
      <c r="C3507" s="52"/>
      <c r="D3507" s="52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 s="52"/>
      <c r="B3508" s="52"/>
      <c r="C3508" s="52"/>
      <c r="D3508" s="52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 s="52"/>
      <c r="B3509" s="52"/>
      <c r="C3509" s="52"/>
      <c r="D3509" s="52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 s="52"/>
      <c r="B3510" s="52"/>
      <c r="C3510" s="52"/>
      <c r="D3510" s="52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 s="52"/>
      <c r="B3511" s="52"/>
      <c r="C3511" s="52"/>
      <c r="D3511" s="52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 s="52"/>
      <c r="B3512" s="52"/>
      <c r="C3512" s="52"/>
      <c r="D3512" s="5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 s="52"/>
      <c r="B3513" s="52"/>
      <c r="C3513" s="52"/>
      <c r="D3513" s="52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 s="52"/>
      <c r="B3514" s="52"/>
      <c r="C3514" s="52"/>
      <c r="D3514" s="52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 s="52"/>
      <c r="B3515" s="52"/>
      <c r="C3515" s="52"/>
      <c r="D3515" s="52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 s="52"/>
      <c r="B3516" s="52"/>
      <c r="C3516" s="52"/>
      <c r="D3516" s="52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 s="52"/>
      <c r="B3517" s="52"/>
      <c r="C3517" s="52"/>
      <c r="D3517" s="52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 s="52"/>
      <c r="B3518" s="52"/>
      <c r="C3518" s="52"/>
      <c r="D3518" s="52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 s="52"/>
      <c r="B3519" s="52"/>
      <c r="C3519" s="52"/>
      <c r="D3519" s="52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 s="52"/>
      <c r="B3520" s="52"/>
      <c r="C3520" s="52"/>
      <c r="D3520" s="52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 s="52"/>
      <c r="B3521" s="52"/>
      <c r="C3521" s="52"/>
      <c r="D3521" s="52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 s="52"/>
      <c r="B3522" s="52"/>
      <c r="C3522" s="52"/>
      <c r="D3522" s="5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 s="52"/>
      <c r="B3523" s="52"/>
      <c r="C3523" s="52"/>
      <c r="D3523" s="52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 s="52"/>
      <c r="B3524" s="52"/>
      <c r="C3524" s="52"/>
      <c r="D3524" s="52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 s="52"/>
      <c r="B3525" s="52"/>
      <c r="C3525" s="52"/>
      <c r="D3525" s="52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 s="52"/>
      <c r="B3526" s="52"/>
      <c r="C3526" s="52"/>
      <c r="D3526" s="52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 s="52"/>
      <c r="B3527" s="52"/>
      <c r="C3527" s="52"/>
      <c r="D3527" s="52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 s="52"/>
      <c r="B3528" s="52"/>
      <c r="C3528" s="52"/>
      <c r="D3528" s="52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 s="52"/>
      <c r="B3529" s="52"/>
      <c r="C3529" s="52"/>
      <c r="D3529" s="52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 s="52"/>
      <c r="B3530" s="52"/>
      <c r="C3530" s="52"/>
      <c r="D3530" s="52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 s="52"/>
      <c r="B3531" s="52"/>
      <c r="C3531" s="52"/>
      <c r="D3531" s="52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 s="52"/>
      <c r="B3532" s="52"/>
      <c r="C3532" s="52"/>
      <c r="D3532" s="5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 s="52"/>
      <c r="B3533" s="52"/>
      <c r="C3533" s="52"/>
      <c r="D3533" s="52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 s="52"/>
      <c r="B3534" s="52"/>
      <c r="C3534" s="52"/>
      <c r="D3534" s="52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 s="52"/>
      <c r="B3535" s="52"/>
      <c r="C3535" s="52"/>
      <c r="D3535" s="52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 s="52"/>
      <c r="B3536" s="52"/>
      <c r="C3536" s="52"/>
      <c r="D3536" s="52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 s="52"/>
      <c r="B3537" s="52"/>
      <c r="C3537" s="52"/>
      <c r="D3537" s="52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 s="52"/>
      <c r="B3538" s="52"/>
      <c r="C3538" s="52"/>
      <c r="D3538" s="52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 s="52"/>
      <c r="B3539" s="52"/>
      <c r="C3539" s="52"/>
      <c r="D3539" s="52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 s="52"/>
      <c r="B3540" s="52"/>
      <c r="C3540" s="52"/>
      <c r="D3540" s="52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 s="52"/>
      <c r="B3541" s="52"/>
      <c r="C3541" s="52"/>
      <c r="D3541" s="52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 s="52"/>
      <c r="B3542" s="52"/>
      <c r="C3542" s="52"/>
      <c r="D3542" s="5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 s="52"/>
      <c r="B3543" s="52"/>
      <c r="C3543" s="52"/>
      <c r="D3543" s="52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 s="52"/>
      <c r="B3544" s="52"/>
      <c r="C3544" s="52"/>
      <c r="D3544" s="52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 s="52"/>
      <c r="B3545" s="52"/>
      <c r="C3545" s="52"/>
      <c r="D3545" s="52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 s="52"/>
      <c r="B3546" s="52"/>
      <c r="C3546" s="52"/>
      <c r="D3546" s="52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 s="52"/>
      <c r="B3547" s="52"/>
      <c r="C3547" s="52"/>
      <c r="D3547" s="52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 s="52"/>
      <c r="B3548" s="52"/>
      <c r="C3548" s="52"/>
      <c r="D3548" s="52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 s="52"/>
      <c r="B3549" s="52"/>
      <c r="C3549" s="52"/>
      <c r="D3549" s="52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 s="52"/>
      <c r="B3550" s="52"/>
      <c r="C3550" s="52"/>
      <c r="D3550" s="52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 s="52"/>
      <c r="B3551" s="52"/>
      <c r="C3551" s="52"/>
      <c r="D3551" s="52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 s="52"/>
      <c r="B3552" s="52"/>
      <c r="C3552" s="52"/>
      <c r="D3552" s="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 s="52"/>
      <c r="B3553" s="52"/>
      <c r="C3553" s="52"/>
      <c r="D3553" s="52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 s="52"/>
      <c r="B3554" s="52"/>
      <c r="C3554" s="52"/>
      <c r="D3554" s="52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 s="52"/>
      <c r="B3555" s="52"/>
      <c r="C3555" s="52"/>
      <c r="D3555" s="52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 s="52"/>
      <c r="B3556" s="52"/>
      <c r="C3556" s="52"/>
      <c r="D3556" s="52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 s="52"/>
      <c r="B3557" s="52"/>
      <c r="C3557" s="52"/>
      <c r="D3557" s="52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 s="52"/>
      <c r="B3558" s="52"/>
      <c r="C3558" s="52"/>
      <c r="D3558" s="52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 s="52"/>
      <c r="B3559" s="52"/>
      <c r="C3559" s="52"/>
      <c r="D3559" s="52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 s="52"/>
      <c r="B3560" s="52"/>
      <c r="C3560" s="52"/>
      <c r="D3560" s="52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 s="52"/>
      <c r="B3561" s="52"/>
      <c r="C3561" s="52"/>
      <c r="D3561" s="52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 s="52"/>
      <c r="B3562" s="52"/>
      <c r="C3562" s="52"/>
      <c r="D3562" s="5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 s="52"/>
      <c r="B3563" s="52"/>
      <c r="C3563" s="52"/>
      <c r="D3563" s="52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 s="52"/>
      <c r="B3564" s="52"/>
      <c r="C3564" s="52"/>
      <c r="D3564" s="52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 s="52"/>
      <c r="B3565" s="52"/>
      <c r="C3565" s="52"/>
      <c r="D3565" s="52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 s="52"/>
      <c r="B3566" s="52"/>
      <c r="C3566" s="52"/>
      <c r="D3566" s="52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 s="52"/>
      <c r="B3567" s="52"/>
      <c r="C3567" s="52"/>
      <c r="D3567" s="52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 s="52"/>
      <c r="B3568" s="52"/>
      <c r="C3568" s="52"/>
      <c r="D3568" s="52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 s="52"/>
      <c r="B3569" s="52"/>
      <c r="C3569" s="52"/>
      <c r="D3569" s="52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 s="52"/>
      <c r="B3570" s="52"/>
      <c r="C3570" s="52"/>
      <c r="D3570" s="52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 s="52"/>
      <c r="B3571" s="52"/>
      <c r="C3571" s="52"/>
      <c r="D3571" s="52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 s="52"/>
      <c r="B3572" s="52"/>
      <c r="C3572" s="52"/>
      <c r="D3572" s="5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 s="52"/>
      <c r="B3573" s="52"/>
      <c r="C3573" s="52"/>
      <c r="D3573" s="52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 s="52"/>
      <c r="B3574" s="52"/>
      <c r="C3574" s="52"/>
      <c r="D3574" s="52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 s="52"/>
      <c r="B3575" s="52"/>
      <c r="C3575" s="52"/>
      <c r="D3575" s="52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 s="52"/>
      <c r="B3576" s="52"/>
      <c r="C3576" s="52"/>
      <c r="D3576" s="52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 s="52"/>
      <c r="B3577" s="52"/>
      <c r="C3577" s="52"/>
      <c r="D3577" s="52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 s="52"/>
      <c r="B3578" s="52"/>
      <c r="C3578" s="52"/>
      <c r="D3578" s="52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 s="52"/>
      <c r="B3579" s="52"/>
      <c r="C3579" s="52"/>
      <c r="D3579" s="52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 s="52"/>
      <c r="B3580" s="52"/>
      <c r="C3580" s="52"/>
      <c r="D3580" s="52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 s="52"/>
      <c r="B3581" s="52"/>
      <c r="C3581" s="52"/>
      <c r="D3581" s="52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 s="52"/>
      <c r="B3582" s="52"/>
      <c r="C3582" s="52"/>
      <c r="D3582" s="5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 s="52"/>
      <c r="B3583" s="52"/>
      <c r="C3583" s="52"/>
      <c r="D3583" s="52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 s="52"/>
      <c r="B3584" s="52"/>
      <c r="C3584" s="52"/>
      <c r="D3584" s="52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 s="52"/>
      <c r="B3585" s="52"/>
      <c r="C3585" s="52"/>
      <c r="D3585" s="52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 s="52"/>
      <c r="B3586" s="52"/>
      <c r="C3586" s="52"/>
      <c r="D3586" s="52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 s="52"/>
      <c r="B3587" s="52"/>
      <c r="C3587" s="52"/>
      <c r="D3587" s="52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 s="52"/>
      <c r="B3588" s="52"/>
      <c r="C3588" s="52"/>
      <c r="D3588" s="52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 s="52"/>
      <c r="B3589" s="52"/>
      <c r="C3589" s="52"/>
      <c r="D3589" s="52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 s="52"/>
      <c r="B3590" s="52"/>
      <c r="C3590" s="52"/>
      <c r="D3590" s="52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 s="52"/>
      <c r="B3591" s="52"/>
      <c r="C3591" s="52"/>
      <c r="D3591" s="52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 s="52"/>
      <c r="B3592" s="52"/>
      <c r="C3592" s="52"/>
      <c r="D3592" s="5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 s="52"/>
      <c r="B3593" s="52"/>
      <c r="C3593" s="52"/>
      <c r="D3593" s="52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 s="52"/>
      <c r="B3594" s="52"/>
      <c r="C3594" s="52"/>
      <c r="D3594" s="52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 s="52"/>
      <c r="B3595" s="52"/>
      <c r="C3595" s="52"/>
      <c r="D3595" s="52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 s="52"/>
      <c r="B3596" s="52"/>
      <c r="C3596" s="52"/>
      <c r="D3596" s="52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 s="52"/>
      <c r="B3597" s="52"/>
      <c r="C3597" s="52"/>
      <c r="D3597" s="52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 s="52"/>
      <c r="B3598" s="52"/>
      <c r="C3598" s="52"/>
      <c r="D3598" s="52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 s="52"/>
      <c r="B3599" s="52"/>
      <c r="C3599" s="52"/>
      <c r="D3599" s="52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 s="52"/>
      <c r="B3600" s="52"/>
      <c r="C3600" s="52"/>
      <c r="D3600" s="52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 s="52"/>
      <c r="B3601" s="52"/>
      <c r="C3601" s="52"/>
      <c r="D3601" s="52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 s="52"/>
      <c r="B3602" s="52"/>
      <c r="C3602" s="52"/>
      <c r="D3602" s="5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 s="52"/>
      <c r="B3603" s="52"/>
      <c r="C3603" s="52"/>
      <c r="D3603" s="52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 s="52"/>
      <c r="B3604" s="52"/>
      <c r="C3604" s="52"/>
      <c r="D3604" s="52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 s="52"/>
      <c r="B3605" s="52"/>
      <c r="C3605" s="52"/>
      <c r="D3605" s="52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 s="52"/>
      <c r="B3606" s="52"/>
      <c r="C3606" s="52"/>
      <c r="D3606" s="52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 s="52"/>
      <c r="B3607" s="52"/>
      <c r="C3607" s="52"/>
      <c r="D3607" s="52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 s="52"/>
      <c r="B3608" s="52"/>
      <c r="C3608" s="52"/>
      <c r="D3608" s="52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 s="52"/>
      <c r="B3609" s="52"/>
      <c r="C3609" s="52"/>
      <c r="D3609" s="52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 s="52"/>
      <c r="B3610" s="52"/>
      <c r="C3610" s="52"/>
      <c r="D3610" s="52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 s="52"/>
      <c r="B3611" s="52"/>
      <c r="C3611" s="52"/>
      <c r="D3611" s="52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 s="52"/>
      <c r="B3612" s="52"/>
      <c r="C3612" s="52"/>
      <c r="D3612" s="5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 s="52"/>
      <c r="B3613" s="52"/>
      <c r="C3613" s="52"/>
      <c r="D3613" s="52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 s="52"/>
      <c r="B3614" s="52"/>
      <c r="C3614" s="52"/>
      <c r="D3614" s="52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 s="52"/>
      <c r="B3615" s="52"/>
      <c r="C3615" s="52"/>
      <c r="D3615" s="52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 s="52"/>
      <c r="B3616" s="52"/>
      <c r="C3616" s="52"/>
      <c r="D3616" s="52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 s="52"/>
      <c r="B3617" s="52"/>
      <c r="C3617" s="52"/>
      <c r="D3617" s="52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 s="52"/>
      <c r="B3618" s="52"/>
      <c r="C3618" s="52"/>
      <c r="D3618" s="52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 s="52"/>
      <c r="B3619" s="52"/>
      <c r="C3619" s="52"/>
      <c r="D3619" s="52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 s="52"/>
      <c r="B3620" s="52"/>
      <c r="C3620" s="52"/>
      <c r="D3620" s="52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 s="52"/>
      <c r="B3621" s="52"/>
      <c r="C3621" s="52"/>
      <c r="D3621" s="52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 s="52"/>
      <c r="B3622" s="52"/>
      <c r="C3622" s="52"/>
      <c r="D3622" s="5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 s="52"/>
      <c r="B3623" s="52"/>
      <c r="C3623" s="52"/>
      <c r="D3623" s="52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 s="52"/>
      <c r="B3624" s="52"/>
      <c r="C3624" s="52"/>
      <c r="D3624" s="52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 s="52"/>
      <c r="B3625" s="52"/>
      <c r="C3625" s="52"/>
      <c r="D3625" s="52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 s="52"/>
      <c r="B3626" s="52"/>
      <c r="C3626" s="52"/>
      <c r="D3626" s="52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 s="52"/>
      <c r="B3627" s="52"/>
      <c r="C3627" s="52"/>
      <c r="D3627" s="52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 s="52"/>
      <c r="B3628" s="52"/>
      <c r="C3628" s="52"/>
      <c r="D3628" s="52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 s="52"/>
      <c r="B3629" s="52"/>
      <c r="C3629" s="52"/>
      <c r="D3629" s="52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 s="52"/>
      <c r="B3630" s="52"/>
      <c r="C3630" s="52"/>
      <c r="D3630" s="52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 s="52"/>
      <c r="B3631" s="52"/>
      <c r="C3631" s="52"/>
      <c r="D3631" s="52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 s="52"/>
      <c r="B3632" s="52"/>
      <c r="C3632" s="52"/>
      <c r="D3632" s="5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 s="52"/>
      <c r="B3633" s="52"/>
      <c r="C3633" s="52"/>
      <c r="D3633" s="52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 s="52"/>
      <c r="B3634" s="52"/>
      <c r="C3634" s="52"/>
      <c r="D3634" s="52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 s="52"/>
      <c r="B3635" s="52"/>
      <c r="C3635" s="52"/>
      <c r="D3635" s="52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 s="52"/>
      <c r="B3636" s="52"/>
      <c r="C3636" s="52"/>
      <c r="D3636" s="52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 s="52"/>
      <c r="B3637" s="52"/>
      <c r="C3637" s="52"/>
      <c r="D3637" s="52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 s="52"/>
      <c r="B3638" s="52"/>
      <c r="C3638" s="52"/>
      <c r="D3638" s="52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 s="52"/>
      <c r="B3639" s="52"/>
      <c r="C3639" s="52"/>
      <c r="D3639" s="52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 s="52"/>
      <c r="B3640" s="52"/>
      <c r="C3640" s="52"/>
      <c r="D3640" s="52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 s="52"/>
      <c r="B3641" s="52"/>
      <c r="C3641" s="52"/>
      <c r="D3641" s="52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 s="52"/>
      <c r="B3642" s="52"/>
      <c r="C3642" s="52"/>
      <c r="D3642" s="5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 s="52"/>
      <c r="B3643" s="52"/>
      <c r="C3643" s="52"/>
      <c r="D3643" s="52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 s="52"/>
      <c r="B3644" s="52"/>
      <c r="C3644" s="52"/>
      <c r="D3644" s="52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 s="52"/>
      <c r="B3645" s="52"/>
      <c r="C3645" s="52"/>
      <c r="D3645" s="52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 s="52"/>
      <c r="B3646" s="52"/>
      <c r="C3646" s="52"/>
      <c r="D3646" s="52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 s="52"/>
      <c r="B3647" s="52"/>
      <c r="C3647" s="52"/>
      <c r="D3647" s="52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 s="52"/>
      <c r="B3648" s="52"/>
      <c r="C3648" s="52"/>
      <c r="D3648" s="52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 s="52"/>
      <c r="B3649" s="52"/>
      <c r="C3649" s="52"/>
      <c r="D3649" s="52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 s="52"/>
      <c r="B3650" s="52"/>
      <c r="C3650" s="52"/>
      <c r="D3650" s="52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 s="52"/>
      <c r="B3651" s="52"/>
      <c r="C3651" s="52"/>
      <c r="D3651" s="52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 s="52"/>
      <c r="B3652" s="52"/>
      <c r="C3652" s="52"/>
      <c r="D3652" s="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 s="52"/>
      <c r="B3653" s="52"/>
      <c r="C3653" s="52"/>
      <c r="D3653" s="52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 s="52"/>
      <c r="B3654" s="52"/>
      <c r="C3654" s="52"/>
      <c r="D3654" s="52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 s="52"/>
      <c r="B3655" s="52"/>
      <c r="C3655" s="52"/>
      <c r="D3655" s="52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 s="52"/>
      <c r="B3656" s="52"/>
      <c r="C3656" s="52"/>
      <c r="D3656" s="52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 s="52"/>
      <c r="B3657" s="52"/>
      <c r="C3657" s="52"/>
      <c r="D3657" s="52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 s="52"/>
      <c r="B3658" s="52"/>
      <c r="C3658" s="52"/>
      <c r="D3658" s="52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 s="52"/>
      <c r="B3659" s="52"/>
      <c r="C3659" s="52"/>
      <c r="D3659" s="52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 s="52"/>
      <c r="B3660" s="52"/>
      <c r="C3660" s="52"/>
      <c r="D3660" s="52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 s="52"/>
      <c r="B3661" s="52"/>
      <c r="C3661" s="52"/>
      <c r="D3661" s="52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 s="52"/>
      <c r="B3662" s="52"/>
      <c r="C3662" s="52"/>
      <c r="D3662" s="5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 s="52"/>
      <c r="B3663" s="52"/>
      <c r="C3663" s="52"/>
      <c r="D3663" s="52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 s="52"/>
      <c r="B3664" s="52"/>
      <c r="C3664" s="52"/>
      <c r="D3664" s="52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 s="52"/>
      <c r="B3665" s="52"/>
      <c r="C3665" s="52"/>
      <c r="D3665" s="52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 s="52"/>
      <c r="B3666" s="52"/>
      <c r="C3666" s="52"/>
      <c r="D3666" s="52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 s="52"/>
      <c r="B3667" s="52"/>
      <c r="C3667" s="52"/>
      <c r="D3667" s="52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 s="52"/>
      <c r="B3668" s="52"/>
      <c r="C3668" s="52"/>
      <c r="D3668" s="52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 s="52"/>
      <c r="B3669" s="52"/>
      <c r="C3669" s="52"/>
      <c r="D3669" s="52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 s="52"/>
      <c r="B3670" s="52"/>
      <c r="C3670" s="52"/>
      <c r="D3670" s="52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 s="52"/>
      <c r="B3671" s="52"/>
      <c r="C3671" s="52"/>
      <c r="D3671" s="52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 s="52"/>
      <c r="B3672" s="52"/>
      <c r="C3672" s="52"/>
      <c r="D3672" s="5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 s="52"/>
      <c r="B3673" s="52"/>
      <c r="C3673" s="52"/>
      <c r="D3673" s="52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 s="52"/>
      <c r="B3674" s="52"/>
      <c r="C3674" s="52"/>
      <c r="D3674" s="52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 s="52"/>
      <c r="B3675" s="52"/>
      <c r="C3675" s="52"/>
      <c r="D3675" s="52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 s="52"/>
      <c r="B3676" s="52"/>
      <c r="C3676" s="52"/>
      <c r="D3676" s="52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 s="52"/>
      <c r="B3677" s="52"/>
      <c r="C3677" s="52"/>
      <c r="D3677" s="52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 s="52"/>
      <c r="B3678" s="52"/>
      <c r="C3678" s="52"/>
      <c r="D3678" s="52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 s="52"/>
      <c r="B3679" s="52"/>
      <c r="C3679" s="52"/>
      <c r="D3679" s="52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 s="52"/>
      <c r="B3680" s="52"/>
      <c r="C3680" s="52"/>
      <c r="D3680" s="52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 s="52"/>
      <c r="B3681" s="52"/>
      <c r="C3681" s="52"/>
      <c r="D3681" s="52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 s="52"/>
      <c r="B3682" s="52"/>
      <c r="C3682" s="52"/>
      <c r="D3682" s="5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 s="52"/>
      <c r="B3683" s="52"/>
      <c r="C3683" s="52"/>
      <c r="D3683" s="52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 s="52"/>
      <c r="B3684" s="52"/>
      <c r="C3684" s="52"/>
      <c r="D3684" s="52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 s="52"/>
      <c r="B3685" s="52"/>
      <c r="C3685" s="52"/>
      <c r="D3685" s="52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 s="52"/>
      <c r="B3686" s="52"/>
      <c r="C3686" s="52"/>
      <c r="D3686" s="52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 s="52"/>
      <c r="B3687" s="52"/>
      <c r="C3687" s="52"/>
      <c r="D3687" s="52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 s="52"/>
      <c r="B3688" s="52"/>
      <c r="C3688" s="52"/>
      <c r="D3688" s="52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 s="52"/>
      <c r="B3689" s="52"/>
      <c r="C3689" s="52"/>
      <c r="D3689" s="52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 s="52"/>
      <c r="B3690" s="52"/>
      <c r="C3690" s="52"/>
      <c r="D3690" s="52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 s="52"/>
      <c r="B3691" s="52"/>
      <c r="C3691" s="52"/>
      <c r="D3691" s="52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 s="52"/>
      <c r="B3692" s="52"/>
      <c r="C3692" s="52"/>
      <c r="D3692" s="5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 s="52"/>
      <c r="B3693" s="52"/>
      <c r="C3693" s="52"/>
      <c r="D3693" s="52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 s="52"/>
      <c r="B3694" s="52"/>
      <c r="C3694" s="52"/>
      <c r="D3694" s="52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 s="52"/>
      <c r="B3695" s="52"/>
      <c r="C3695" s="52"/>
      <c r="D3695" s="52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 s="52"/>
      <c r="B3696" s="52"/>
      <c r="C3696" s="52"/>
      <c r="D3696" s="52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 s="52"/>
      <c r="B3697" s="52"/>
      <c r="C3697" s="52"/>
      <c r="D3697" s="52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 s="52"/>
      <c r="B3698" s="52"/>
      <c r="C3698" s="52"/>
      <c r="D3698" s="52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 s="52"/>
      <c r="B3699" s="52"/>
      <c r="C3699" s="52"/>
      <c r="D3699" s="52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 s="52"/>
      <c r="B3700" s="52"/>
      <c r="C3700" s="52"/>
      <c r="D3700" s="52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 s="52"/>
      <c r="B3701" s="52"/>
      <c r="C3701" s="52"/>
      <c r="D3701" s="52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 s="52"/>
      <c r="B3702" s="52"/>
      <c r="C3702" s="52"/>
      <c r="D3702" s="5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 s="52"/>
      <c r="B3703" s="52"/>
      <c r="C3703" s="52"/>
      <c r="D3703" s="52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 s="52"/>
      <c r="B3704" s="52"/>
      <c r="C3704" s="52"/>
      <c r="D3704" s="52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 s="52"/>
      <c r="B3705" s="52"/>
      <c r="C3705" s="52"/>
      <c r="D3705" s="52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 s="52"/>
      <c r="B3706" s="52"/>
      <c r="C3706" s="52"/>
      <c r="D3706" s="52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 s="52"/>
      <c r="B3707" s="52"/>
      <c r="C3707" s="52"/>
      <c r="D3707" s="52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 s="52"/>
      <c r="B3708" s="52"/>
      <c r="C3708" s="52"/>
      <c r="D3708" s="52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 s="52"/>
      <c r="B3709" s="52"/>
      <c r="C3709" s="52"/>
      <c r="D3709" s="52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 s="52"/>
      <c r="B3710" s="52"/>
      <c r="C3710" s="52"/>
      <c r="D3710" s="52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 s="52"/>
      <c r="B3711" s="52"/>
      <c r="C3711" s="52"/>
      <c r="D3711" s="52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 s="52"/>
      <c r="B3712" s="52"/>
      <c r="C3712" s="52"/>
      <c r="D3712" s="5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 s="52"/>
      <c r="B3713" s="52"/>
      <c r="C3713" s="52"/>
      <c r="D3713" s="52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 s="52"/>
      <c r="B3714" s="52"/>
      <c r="C3714" s="52"/>
      <c r="D3714" s="52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 s="52"/>
      <c r="B3715" s="52"/>
      <c r="C3715" s="52"/>
      <c r="D3715" s="52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 s="52"/>
      <c r="B3716" s="52"/>
      <c r="C3716" s="52"/>
      <c r="D3716" s="52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 s="52"/>
      <c r="B3717" s="52"/>
      <c r="C3717" s="52"/>
      <c r="D3717" s="52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 s="52"/>
      <c r="B3718" s="52"/>
      <c r="C3718" s="52"/>
      <c r="D3718" s="52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 s="52"/>
      <c r="B3719" s="52"/>
      <c r="C3719" s="52"/>
      <c r="D3719" s="52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 s="52"/>
      <c r="B3720" s="52"/>
      <c r="C3720" s="52"/>
      <c r="D3720" s="52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 s="52"/>
      <c r="B3721" s="52"/>
      <c r="C3721" s="52"/>
      <c r="D3721" s="52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 s="52"/>
      <c r="B3722" s="52"/>
      <c r="C3722" s="52"/>
      <c r="D3722" s="5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 s="52"/>
      <c r="B3723" s="52"/>
      <c r="C3723" s="52"/>
      <c r="D3723" s="52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 s="52"/>
      <c r="B3724" s="52"/>
      <c r="C3724" s="52"/>
      <c r="D3724" s="52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 s="52"/>
      <c r="B3725" s="52"/>
      <c r="C3725" s="52"/>
      <c r="D3725" s="52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 s="52"/>
      <c r="B3726" s="52"/>
      <c r="C3726" s="52"/>
      <c r="D3726" s="52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 s="52"/>
      <c r="B3727" s="52"/>
      <c r="C3727" s="52"/>
      <c r="D3727" s="52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 s="52"/>
      <c r="B3728" s="52"/>
      <c r="C3728" s="52"/>
      <c r="D3728" s="52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 s="52"/>
      <c r="B3729" s="52"/>
      <c r="C3729" s="52"/>
      <c r="D3729" s="52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 s="52"/>
      <c r="B3730" s="52"/>
      <c r="C3730" s="52"/>
      <c r="D3730" s="52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 s="52"/>
      <c r="B3731" s="52"/>
      <c r="C3731" s="52"/>
      <c r="D3731" s="52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 s="52"/>
      <c r="B3732" s="52"/>
      <c r="C3732" s="52"/>
      <c r="D3732" s="5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 s="52"/>
      <c r="B3733" s="52"/>
      <c r="C3733" s="52"/>
      <c r="D3733" s="52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 s="52"/>
      <c r="B3734" s="52"/>
      <c r="C3734" s="52"/>
      <c r="D3734" s="52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 s="52"/>
      <c r="B3735" s="52"/>
      <c r="C3735" s="52"/>
      <c r="D3735" s="52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 s="52"/>
      <c r="B3736" s="52"/>
      <c r="C3736" s="52"/>
      <c r="D3736" s="52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 s="52"/>
      <c r="B3737" s="52"/>
      <c r="C3737" s="52"/>
      <c r="D3737" s="52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 s="52"/>
      <c r="B3738" s="52"/>
      <c r="C3738" s="52"/>
      <c r="D3738" s="52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 s="52"/>
      <c r="B3739" s="52"/>
      <c r="C3739" s="52"/>
      <c r="D3739" s="52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 s="52"/>
      <c r="B3740" s="52"/>
      <c r="C3740" s="52"/>
      <c r="D3740" s="52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 s="52"/>
      <c r="B3741" s="52"/>
      <c r="C3741" s="52"/>
      <c r="D3741" s="52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 s="52"/>
      <c r="B3742" s="52"/>
      <c r="C3742" s="52"/>
      <c r="D3742" s="5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 s="52"/>
      <c r="B3743" s="52"/>
      <c r="C3743" s="52"/>
      <c r="D3743" s="52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 s="52"/>
      <c r="B3744" s="52"/>
      <c r="C3744" s="52"/>
      <c r="D3744" s="52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 s="52"/>
      <c r="B3745" s="52"/>
      <c r="C3745" s="52"/>
      <c r="D3745" s="52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 s="52"/>
      <c r="B3746" s="52"/>
      <c r="C3746" s="52"/>
      <c r="D3746" s="52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 s="52"/>
      <c r="B3747" s="52"/>
      <c r="C3747" s="52"/>
      <c r="D3747" s="52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 s="52"/>
      <c r="B3748" s="52"/>
      <c r="C3748" s="52"/>
      <c r="D3748" s="52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 s="52"/>
      <c r="B3749" s="52"/>
      <c r="C3749" s="52"/>
      <c r="D3749" s="52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 s="52"/>
      <c r="B3750" s="52"/>
      <c r="C3750" s="52"/>
      <c r="D3750" s="52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 s="52"/>
      <c r="B3751" s="52"/>
      <c r="C3751" s="52"/>
      <c r="D3751" s="52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 s="52"/>
      <c r="B3752" s="52"/>
      <c r="C3752" s="52"/>
      <c r="D3752" s="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 s="52"/>
      <c r="B3753" s="52"/>
      <c r="C3753" s="52"/>
      <c r="D3753" s="52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 s="52"/>
      <c r="B3754" s="52"/>
      <c r="C3754" s="52"/>
      <c r="D3754" s="52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 s="52"/>
      <c r="B3755" s="52"/>
      <c r="C3755" s="52"/>
      <c r="D3755" s="52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 s="52"/>
      <c r="B3756" s="52"/>
      <c r="C3756" s="52"/>
      <c r="D3756" s="52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 s="52"/>
      <c r="B3757" s="52"/>
      <c r="C3757" s="52"/>
      <c r="D3757" s="52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 s="52"/>
      <c r="B3758" s="52"/>
      <c r="C3758" s="52"/>
      <c r="D3758" s="52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 s="52"/>
      <c r="B3759" s="52"/>
      <c r="C3759" s="52"/>
      <c r="D3759" s="52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 s="52"/>
      <c r="B3760" s="52"/>
      <c r="C3760" s="52"/>
      <c r="D3760" s="52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 s="52"/>
      <c r="B3761" s="52"/>
      <c r="C3761" s="52"/>
      <c r="D3761" s="52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 s="52"/>
      <c r="B3762" s="52"/>
      <c r="C3762" s="52"/>
      <c r="D3762" s="5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 s="52"/>
      <c r="B3763" s="52"/>
      <c r="C3763" s="52"/>
      <c r="D3763" s="52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 s="52"/>
      <c r="B3764" s="52"/>
      <c r="C3764" s="52"/>
      <c r="D3764" s="52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 s="52"/>
      <c r="B3765" s="52"/>
      <c r="C3765" s="52"/>
      <c r="D3765" s="52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 s="52"/>
      <c r="B3766" s="52"/>
      <c r="C3766" s="52"/>
      <c r="D3766" s="52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 s="52"/>
      <c r="B3767" s="52"/>
      <c r="C3767" s="52"/>
      <c r="D3767" s="52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 s="52"/>
      <c r="B3768" s="52"/>
      <c r="C3768" s="52"/>
      <c r="D3768" s="52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 s="52"/>
      <c r="B3769" s="52"/>
      <c r="C3769" s="52"/>
      <c r="D3769" s="52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 s="52"/>
      <c r="B3770" s="52"/>
      <c r="C3770" s="52"/>
      <c r="D3770" s="52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 s="52"/>
      <c r="B3771" s="52"/>
      <c r="C3771" s="52"/>
      <c r="D3771" s="52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 s="52"/>
      <c r="B3772" s="52"/>
      <c r="C3772" s="52"/>
      <c r="D3772" s="5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 s="52"/>
      <c r="B3773" s="52"/>
      <c r="C3773" s="52"/>
      <c r="D3773" s="52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 s="52"/>
      <c r="B3774" s="52"/>
      <c r="C3774" s="52"/>
      <c r="D3774" s="52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 s="52"/>
      <c r="B3775" s="52"/>
      <c r="C3775" s="52"/>
      <c r="D3775" s="52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 s="52"/>
      <c r="B3776" s="52"/>
      <c r="C3776" s="52"/>
      <c r="D3776" s="52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 s="52"/>
      <c r="B3777" s="52"/>
      <c r="C3777" s="52"/>
      <c r="D3777" s="52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 s="52"/>
      <c r="B3778" s="52"/>
      <c r="C3778" s="52"/>
      <c r="D3778" s="52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 s="52"/>
      <c r="B3779" s="52"/>
      <c r="C3779" s="52"/>
      <c r="D3779" s="52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 s="52"/>
      <c r="B3780" s="52"/>
      <c r="C3780" s="52"/>
      <c r="D3780" s="52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 s="52"/>
      <c r="B3781" s="52"/>
      <c r="C3781" s="52"/>
      <c r="D3781" s="52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 s="52"/>
      <c r="B3782" s="52"/>
      <c r="C3782" s="52"/>
      <c r="D3782" s="5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 s="52"/>
      <c r="B3783" s="52"/>
      <c r="C3783" s="52"/>
      <c r="D3783" s="52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 s="52"/>
      <c r="B3784" s="52"/>
      <c r="C3784" s="52"/>
      <c r="D3784" s="52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 s="52"/>
      <c r="B3785" s="52"/>
      <c r="C3785" s="52"/>
      <c r="D3785" s="52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 s="52"/>
      <c r="B3786" s="52"/>
      <c r="C3786" s="52"/>
      <c r="D3786" s="52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 s="52"/>
      <c r="B3787" s="52"/>
      <c r="C3787" s="52"/>
      <c r="D3787" s="52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 s="52"/>
      <c r="B3788" s="52"/>
      <c r="C3788" s="52"/>
      <c r="D3788" s="52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 s="52"/>
      <c r="B3789" s="52"/>
      <c r="C3789" s="52"/>
      <c r="D3789" s="52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 s="52"/>
      <c r="B3790" s="52"/>
      <c r="C3790" s="52"/>
      <c r="D3790" s="52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 s="52"/>
      <c r="B3791" s="52"/>
      <c r="C3791" s="52"/>
      <c r="D3791" s="52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 s="52"/>
      <c r="B3792" s="52"/>
      <c r="C3792" s="52"/>
      <c r="D3792" s="5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 s="52"/>
      <c r="B3793" s="52"/>
      <c r="C3793" s="52"/>
      <c r="D3793" s="52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 s="52"/>
      <c r="B3794" s="52"/>
      <c r="C3794" s="52"/>
      <c r="D3794" s="52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 s="52"/>
      <c r="B3795" s="52"/>
      <c r="C3795" s="52"/>
      <c r="D3795" s="52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 s="52"/>
      <c r="B3796" s="52"/>
      <c r="C3796" s="52"/>
      <c r="D3796" s="52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 s="52"/>
      <c r="B3797" s="52"/>
      <c r="C3797" s="52"/>
      <c r="D3797" s="52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 s="52"/>
      <c r="B3798" s="52"/>
      <c r="C3798" s="52"/>
      <c r="D3798" s="52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 s="52"/>
      <c r="B3799" s="52"/>
      <c r="C3799" s="52"/>
      <c r="D3799" s="52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 s="52"/>
      <c r="B3800" s="52"/>
      <c r="C3800" s="52"/>
      <c r="D3800" s="52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 s="52"/>
      <c r="B3801" s="52"/>
      <c r="C3801" s="52"/>
      <c r="D3801" s="52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 s="52"/>
      <c r="B3802" s="52"/>
      <c r="C3802" s="52"/>
      <c r="D3802" s="5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 s="52"/>
      <c r="B3803" s="52"/>
      <c r="C3803" s="52"/>
      <c r="D3803" s="52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 s="52"/>
      <c r="B3804" s="52"/>
      <c r="C3804" s="52"/>
      <c r="D3804" s="52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 s="52"/>
      <c r="B3805" s="52"/>
      <c r="C3805" s="52"/>
      <c r="D3805" s="52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 s="52"/>
      <c r="B3806" s="52"/>
      <c r="C3806" s="52"/>
      <c r="D3806" s="52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 s="52"/>
      <c r="B3807" s="52"/>
      <c r="C3807" s="52"/>
      <c r="D3807" s="52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 s="52"/>
      <c r="B3808" s="52"/>
      <c r="C3808" s="52"/>
      <c r="D3808" s="52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 s="52"/>
      <c r="B3809" s="52"/>
      <c r="C3809" s="52"/>
      <c r="D3809" s="52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 s="52"/>
      <c r="B3810" s="52"/>
      <c r="C3810" s="52"/>
      <c r="D3810" s="52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 s="52"/>
      <c r="B3811" s="52"/>
      <c r="C3811" s="52"/>
      <c r="D3811" s="52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 s="52"/>
      <c r="B3812" s="52"/>
      <c r="C3812" s="52"/>
      <c r="D3812" s="5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 s="52"/>
      <c r="B3813" s="52"/>
      <c r="C3813" s="52"/>
      <c r="D3813" s="52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 s="52"/>
      <c r="B3814" s="52"/>
      <c r="C3814" s="52"/>
      <c r="D3814" s="52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 s="52"/>
      <c r="B3815" s="52"/>
      <c r="C3815" s="52"/>
      <c r="D3815" s="52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 s="52"/>
      <c r="B3816" s="52"/>
      <c r="C3816" s="52"/>
      <c r="D3816" s="52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 s="52"/>
      <c r="B3817" s="52"/>
      <c r="C3817" s="52"/>
      <c r="D3817" s="52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 s="52"/>
      <c r="B3818" s="52"/>
      <c r="C3818" s="52"/>
      <c r="D3818" s="52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 s="52"/>
      <c r="B3819" s="52"/>
      <c r="C3819" s="52"/>
      <c r="D3819" s="52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 s="52"/>
      <c r="B3820" s="52"/>
      <c r="C3820" s="52"/>
      <c r="D3820" s="52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 s="52"/>
      <c r="B3821" s="52"/>
      <c r="C3821" s="52"/>
      <c r="D3821" s="52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 s="52"/>
      <c r="B3822" s="52"/>
      <c r="C3822" s="52"/>
      <c r="D3822" s="5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 s="52"/>
      <c r="B3823" s="52"/>
      <c r="C3823" s="52"/>
      <c r="D3823" s="52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 s="52"/>
      <c r="B3824" s="52"/>
      <c r="C3824" s="52"/>
      <c r="D3824" s="52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 s="52"/>
      <c r="B3825" s="52"/>
      <c r="C3825" s="52"/>
      <c r="D3825" s="52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 s="52"/>
      <c r="B3826" s="52"/>
      <c r="C3826" s="52"/>
      <c r="D3826" s="52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 s="52"/>
      <c r="B3827" s="52"/>
      <c r="C3827" s="52"/>
      <c r="D3827" s="52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 s="52"/>
      <c r="B3828" s="52"/>
      <c r="C3828" s="52"/>
      <c r="D3828" s="52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 s="52"/>
      <c r="B3829" s="52"/>
      <c r="C3829" s="52"/>
      <c r="D3829" s="52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 s="52"/>
      <c r="B3830" s="52"/>
      <c r="C3830" s="52"/>
      <c r="D3830" s="52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 s="52"/>
      <c r="B3831" s="52"/>
      <c r="C3831" s="52"/>
      <c r="D3831" s="52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 s="52"/>
      <c r="B3832" s="52"/>
      <c r="C3832" s="52"/>
      <c r="D3832" s="5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 s="52"/>
      <c r="B3833" s="52"/>
      <c r="C3833" s="52"/>
      <c r="D3833" s="52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 s="52"/>
      <c r="B3834" s="52"/>
      <c r="C3834" s="52"/>
      <c r="D3834" s="52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 s="52"/>
      <c r="B3835" s="52"/>
      <c r="C3835" s="52"/>
      <c r="D3835" s="52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 s="52"/>
      <c r="B3836" s="52"/>
      <c r="C3836" s="52"/>
      <c r="D3836" s="52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 s="52"/>
      <c r="B3837" s="52"/>
      <c r="C3837" s="52"/>
      <c r="D3837" s="52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 s="52"/>
      <c r="B3838" s="52"/>
      <c r="C3838" s="52"/>
      <c r="D3838" s="52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 s="52"/>
      <c r="B3839" s="52"/>
      <c r="C3839" s="52"/>
      <c r="D3839" s="52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 s="52"/>
      <c r="B3840" s="52"/>
      <c r="C3840" s="52"/>
      <c r="D3840" s="52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 s="52"/>
      <c r="B3841" s="52"/>
      <c r="C3841" s="52"/>
      <c r="D3841" s="52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 s="52"/>
      <c r="B3842" s="52"/>
      <c r="C3842" s="52"/>
      <c r="D3842" s="5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 s="52"/>
      <c r="B3843" s="52"/>
      <c r="C3843" s="52"/>
      <c r="D3843" s="52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 s="52"/>
      <c r="B3844" s="52"/>
      <c r="C3844" s="52"/>
      <c r="D3844" s="52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 s="52"/>
      <c r="B3845" s="52"/>
      <c r="C3845" s="52"/>
      <c r="D3845" s="52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 s="52"/>
      <c r="B3846" s="52"/>
      <c r="C3846" s="52"/>
      <c r="D3846" s="52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 s="52"/>
      <c r="B3847" s="52"/>
      <c r="C3847" s="52"/>
      <c r="D3847" s="52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 s="52"/>
      <c r="B3848" s="52"/>
      <c r="C3848" s="52"/>
      <c r="D3848" s="52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 s="52"/>
      <c r="B3849" s="52"/>
      <c r="C3849" s="52"/>
      <c r="D3849" s="52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 s="52"/>
      <c r="B3850" s="52"/>
      <c r="C3850" s="52"/>
      <c r="D3850" s="52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 s="52"/>
      <c r="B3851" s="52"/>
      <c r="C3851" s="52"/>
      <c r="D3851" s="52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 s="52"/>
      <c r="B3852" s="52"/>
      <c r="C3852" s="52"/>
      <c r="D3852" s="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 s="52"/>
      <c r="B3853" s="52"/>
      <c r="C3853" s="52"/>
      <c r="D3853" s="52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 s="52"/>
      <c r="B3854" s="52"/>
      <c r="C3854" s="52"/>
      <c r="D3854" s="52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 s="52"/>
      <c r="B3855" s="52"/>
      <c r="C3855" s="52"/>
      <c r="D3855" s="52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 s="52"/>
      <c r="B3856" s="52"/>
      <c r="C3856" s="52"/>
      <c r="D3856" s="52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 s="52"/>
      <c r="B3857" s="52"/>
      <c r="C3857" s="52"/>
      <c r="D3857" s="52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 s="52"/>
      <c r="B3858" s="52"/>
      <c r="C3858" s="52"/>
      <c r="D3858" s="52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 s="52"/>
      <c r="B3859" s="52"/>
      <c r="C3859" s="52"/>
      <c r="D3859" s="52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 s="52"/>
      <c r="B3860" s="52"/>
      <c r="C3860" s="52"/>
      <c r="D3860" s="52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 s="52"/>
      <c r="B3861" s="52"/>
      <c r="C3861" s="52"/>
      <c r="D3861" s="52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 s="52"/>
      <c r="B3862" s="52"/>
      <c r="C3862" s="52"/>
      <c r="D3862" s="5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 s="52"/>
      <c r="B3863" s="52"/>
      <c r="C3863" s="52"/>
      <c r="D3863" s="52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 s="52"/>
      <c r="B3864" s="52"/>
      <c r="C3864" s="52"/>
      <c r="D3864" s="52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 s="52"/>
      <c r="B3865" s="52"/>
      <c r="C3865" s="52"/>
      <c r="D3865" s="52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 s="52"/>
      <c r="B3866" s="52"/>
      <c r="C3866" s="52"/>
      <c r="D3866" s="52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 s="52"/>
      <c r="B3867" s="52"/>
      <c r="C3867" s="52"/>
      <c r="D3867" s="52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 s="52"/>
      <c r="B3868" s="52"/>
      <c r="C3868" s="52"/>
      <c r="D3868" s="52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 s="52"/>
      <c r="B3869" s="52"/>
      <c r="C3869" s="52"/>
      <c r="D3869" s="52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 s="52"/>
      <c r="B3870" s="52"/>
      <c r="C3870" s="52"/>
      <c r="D3870" s="52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 s="52"/>
      <c r="B3871" s="52"/>
      <c r="C3871" s="52"/>
      <c r="D3871" s="52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 s="52"/>
      <c r="B3872" s="52"/>
      <c r="C3872" s="52"/>
      <c r="D3872" s="5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 s="52"/>
      <c r="B3873" s="52"/>
      <c r="C3873" s="52"/>
      <c r="D3873" s="52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 s="52"/>
      <c r="B3874" s="52"/>
      <c r="C3874" s="52"/>
      <c r="D3874" s="52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 s="52"/>
      <c r="B3875" s="52"/>
      <c r="C3875" s="52"/>
      <c r="D3875" s="52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 s="52"/>
      <c r="B3876" s="52"/>
      <c r="C3876" s="52"/>
      <c r="D3876" s="52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 s="52"/>
      <c r="B3877" s="52"/>
      <c r="C3877" s="52"/>
      <c r="D3877" s="52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 s="52"/>
      <c r="B3878" s="52"/>
      <c r="C3878" s="52"/>
      <c r="D3878" s="52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 s="52"/>
      <c r="B3879" s="52"/>
      <c r="C3879" s="52"/>
      <c r="D3879" s="52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 s="52"/>
      <c r="B3880" s="52"/>
      <c r="C3880" s="52"/>
      <c r="D3880" s="52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 s="52"/>
      <c r="B3881" s="52"/>
      <c r="C3881" s="52"/>
      <c r="D3881" s="52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 s="52"/>
      <c r="B3882" s="52"/>
      <c r="C3882" s="52"/>
      <c r="D3882" s="5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 s="52"/>
      <c r="B3883" s="52"/>
      <c r="C3883" s="52"/>
      <c r="D3883" s="52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 s="52"/>
      <c r="B3884" s="52"/>
      <c r="C3884" s="52"/>
      <c r="D3884" s="52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 s="52"/>
      <c r="B3885" s="52"/>
      <c r="C3885" s="52"/>
      <c r="D3885" s="52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 s="52"/>
      <c r="B3886" s="52"/>
      <c r="C3886" s="52"/>
      <c r="D3886" s="52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 s="52"/>
      <c r="B3887" s="52"/>
      <c r="C3887" s="52"/>
      <c r="D3887" s="52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 s="52"/>
      <c r="B3888" s="52"/>
      <c r="C3888" s="52"/>
      <c r="D3888" s="52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 s="52"/>
      <c r="B3889" s="52"/>
      <c r="C3889" s="52"/>
      <c r="D3889" s="52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 s="52"/>
      <c r="B3890" s="52"/>
      <c r="C3890" s="52"/>
      <c r="D3890" s="52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 s="52"/>
      <c r="B3891" s="52"/>
      <c r="C3891" s="52"/>
      <c r="D3891" s="52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 s="52"/>
      <c r="B3892" s="52"/>
      <c r="C3892" s="52"/>
      <c r="D3892" s="5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 s="52"/>
      <c r="B3893" s="52"/>
      <c r="C3893" s="52"/>
      <c r="D3893" s="52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 s="52"/>
      <c r="B3894" s="52"/>
      <c r="C3894" s="52"/>
      <c r="D3894" s="52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 s="52"/>
      <c r="B3895" s="52"/>
      <c r="C3895" s="52"/>
      <c r="D3895" s="52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 s="52"/>
      <c r="B3896" s="52"/>
      <c r="C3896" s="52"/>
      <c r="D3896" s="52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 s="52"/>
      <c r="B3897" s="52"/>
      <c r="C3897" s="52"/>
      <c r="D3897" s="52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 s="52"/>
      <c r="B3898" s="52"/>
      <c r="C3898" s="52"/>
      <c r="D3898" s="52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 s="52"/>
      <c r="B3899" s="52"/>
      <c r="C3899" s="52"/>
      <c r="D3899" s="52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 s="52"/>
      <c r="B3900" s="52"/>
      <c r="C3900" s="52"/>
      <c r="D3900" s="52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 s="52"/>
      <c r="B3901" s="52"/>
      <c r="C3901" s="52"/>
      <c r="D3901" s="52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 s="52"/>
      <c r="B3902" s="52"/>
      <c r="C3902" s="52"/>
      <c r="D3902" s="5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 s="52"/>
      <c r="B3903" s="52"/>
      <c r="C3903" s="52"/>
      <c r="D3903" s="52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 s="52"/>
      <c r="B3904" s="52"/>
      <c r="C3904" s="52"/>
      <c r="D3904" s="52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 s="52"/>
      <c r="B3905" s="52"/>
      <c r="C3905" s="52"/>
      <c r="D3905" s="52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 s="52"/>
      <c r="B3906" s="52"/>
      <c r="C3906" s="52"/>
      <c r="D3906" s="52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 s="52"/>
      <c r="B3907" s="52"/>
      <c r="C3907" s="52"/>
      <c r="D3907" s="52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 s="52"/>
      <c r="B3908" s="52"/>
      <c r="C3908" s="52"/>
      <c r="D3908" s="52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 s="52"/>
      <c r="B3909" s="52"/>
      <c r="C3909" s="52"/>
      <c r="D3909" s="52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 s="52"/>
      <c r="B3910" s="52"/>
      <c r="C3910" s="52"/>
      <c r="D3910" s="52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 s="52"/>
      <c r="B3911" s="52"/>
      <c r="C3911" s="52"/>
      <c r="D3911" s="52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 s="52"/>
      <c r="B3912" s="52"/>
      <c r="C3912" s="52"/>
      <c r="D3912" s="5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 s="52"/>
      <c r="B3913" s="52"/>
      <c r="C3913" s="52"/>
      <c r="D3913" s="52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 s="52"/>
      <c r="B3914" s="52"/>
      <c r="C3914" s="52"/>
      <c r="D3914" s="52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 s="52"/>
      <c r="B3915" s="52"/>
      <c r="C3915" s="52"/>
      <c r="D3915" s="52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 s="52"/>
      <c r="B3916" s="52"/>
      <c r="C3916" s="52"/>
      <c r="D3916" s="52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 s="52"/>
      <c r="B3917" s="52"/>
      <c r="C3917" s="52"/>
      <c r="D3917" s="52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 s="52"/>
      <c r="B3918" s="52"/>
      <c r="C3918" s="52"/>
      <c r="D3918" s="52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 s="52"/>
      <c r="B3919" s="52"/>
      <c r="C3919" s="52"/>
      <c r="D3919" s="52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 s="52"/>
      <c r="B3920" s="52"/>
      <c r="C3920" s="52"/>
      <c r="D3920" s="52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 s="52"/>
      <c r="B3921" s="52"/>
      <c r="C3921" s="52"/>
      <c r="D3921" s="52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 s="52"/>
      <c r="B3922" s="52"/>
      <c r="C3922" s="52"/>
      <c r="D3922" s="5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 s="52"/>
      <c r="B3923" s="52"/>
      <c r="C3923" s="52"/>
      <c r="D3923" s="52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 s="52"/>
      <c r="B3924" s="52"/>
      <c r="C3924" s="52"/>
      <c r="D3924" s="52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 s="52"/>
      <c r="B3925" s="52"/>
      <c r="C3925" s="52"/>
      <c r="D3925" s="52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 s="52"/>
      <c r="B3926" s="52"/>
      <c r="C3926" s="52"/>
      <c r="D3926" s="52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 s="52"/>
      <c r="B3927" s="52"/>
      <c r="C3927" s="52"/>
      <c r="D3927" s="52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 s="52"/>
      <c r="B3928" s="52"/>
      <c r="C3928" s="52"/>
      <c r="D3928" s="52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 s="52"/>
      <c r="B3929" s="52"/>
      <c r="C3929" s="52"/>
      <c r="D3929" s="52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 s="52"/>
      <c r="B3930" s="52"/>
      <c r="C3930" s="52"/>
      <c r="D3930" s="52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 s="52"/>
      <c r="B3931" s="52"/>
      <c r="C3931" s="52"/>
      <c r="D3931" s="52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 s="52"/>
      <c r="B3932" s="52"/>
      <c r="C3932" s="52"/>
      <c r="D3932" s="5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 s="52"/>
      <c r="B3933" s="52"/>
      <c r="C3933" s="52"/>
      <c r="D3933" s="52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 s="52"/>
      <c r="B3934" s="52"/>
      <c r="C3934" s="52"/>
      <c r="D3934" s="52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 s="52"/>
      <c r="B3935" s="52"/>
      <c r="C3935" s="52"/>
      <c r="D3935" s="52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 s="52"/>
      <c r="B3936" s="52"/>
      <c r="C3936" s="52"/>
      <c r="D3936" s="52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 s="52"/>
      <c r="B3937" s="52"/>
      <c r="C3937" s="52"/>
      <c r="D3937" s="52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 s="52"/>
      <c r="B3938" s="52"/>
      <c r="C3938" s="52"/>
      <c r="D3938" s="52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 s="52"/>
      <c r="B3939" s="52"/>
      <c r="C3939" s="52"/>
      <c r="D3939" s="52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 s="52"/>
      <c r="B3940" s="52"/>
      <c r="C3940" s="52"/>
      <c r="D3940" s="52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 s="52"/>
      <c r="B3941" s="52"/>
      <c r="C3941" s="52"/>
      <c r="D3941" s="52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 s="52"/>
      <c r="B3942" s="52"/>
      <c r="C3942" s="52"/>
      <c r="D3942" s="5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 s="52"/>
      <c r="B3943" s="52"/>
      <c r="C3943" s="52"/>
      <c r="D3943" s="52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 s="52"/>
      <c r="B3944" s="52"/>
      <c r="C3944" s="52"/>
      <c r="D3944" s="52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 s="52"/>
      <c r="B3945" s="52"/>
      <c r="C3945" s="52"/>
      <c r="D3945" s="52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 s="52"/>
      <c r="B3946" s="52"/>
      <c r="C3946" s="52"/>
      <c r="D3946" s="52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 s="52"/>
      <c r="B3947" s="52"/>
      <c r="C3947" s="52"/>
      <c r="D3947" s="52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 s="52"/>
      <c r="B3948" s="52"/>
      <c r="C3948" s="52"/>
      <c r="D3948" s="52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 s="52"/>
      <c r="B3949" s="52"/>
      <c r="C3949" s="52"/>
      <c r="D3949" s="52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 s="52"/>
      <c r="B3950" s="52"/>
      <c r="C3950" s="52"/>
      <c r="D3950" s="52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 s="52"/>
      <c r="B3951" s="52"/>
      <c r="C3951" s="52"/>
      <c r="D3951" s="52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 s="52"/>
      <c r="B3952" s="52"/>
      <c r="C3952" s="52"/>
      <c r="D3952" s="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 s="52"/>
      <c r="B3953" s="52"/>
      <c r="C3953" s="52"/>
      <c r="D3953" s="52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 s="52"/>
      <c r="B3954" s="52"/>
      <c r="C3954" s="52"/>
      <c r="D3954" s="52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 s="52"/>
      <c r="B3955" s="52"/>
      <c r="C3955" s="52"/>
      <c r="D3955" s="52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 s="52"/>
      <c r="B3956" s="52"/>
      <c r="C3956" s="52"/>
      <c r="D3956" s="52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 s="52"/>
      <c r="B3957" s="52"/>
      <c r="C3957" s="52"/>
      <c r="D3957" s="52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 s="52"/>
      <c r="B3958" s="52"/>
      <c r="C3958" s="52"/>
      <c r="D3958" s="52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 s="52"/>
      <c r="B3959" s="52"/>
      <c r="C3959" s="52"/>
      <c r="D3959" s="52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 s="52"/>
      <c r="B3960" s="52"/>
      <c r="C3960" s="52"/>
      <c r="D3960" s="52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 s="52"/>
      <c r="B3961" s="52"/>
      <c r="C3961" s="52"/>
      <c r="D3961" s="52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 s="52"/>
      <c r="B3962" s="52"/>
      <c r="C3962" s="52"/>
      <c r="D3962" s="5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 s="52"/>
      <c r="B3963" s="52"/>
      <c r="C3963" s="52"/>
      <c r="D3963" s="52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 s="52"/>
      <c r="B3964" s="52"/>
      <c r="C3964" s="52"/>
      <c r="D3964" s="52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 s="52"/>
      <c r="B3965" s="52"/>
      <c r="C3965" s="52"/>
      <c r="D3965" s="52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 s="52"/>
      <c r="B3966" s="52"/>
      <c r="C3966" s="52"/>
      <c r="D3966" s="52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 s="52"/>
      <c r="B3967" s="52"/>
      <c r="C3967" s="52"/>
      <c r="D3967" s="52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 s="52"/>
      <c r="B3968" s="52"/>
      <c r="C3968" s="52"/>
      <c r="D3968" s="52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 s="52"/>
      <c r="B3969" s="52"/>
      <c r="C3969" s="52"/>
      <c r="D3969" s="52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 s="52"/>
      <c r="B3970" s="52"/>
      <c r="C3970" s="52"/>
      <c r="D3970" s="52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 s="52"/>
      <c r="B3971" s="52"/>
      <c r="C3971" s="52"/>
      <c r="D3971" s="52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 s="52"/>
      <c r="B3972" s="52"/>
      <c r="C3972" s="52"/>
      <c r="D3972" s="5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 s="52"/>
      <c r="B3973" s="52"/>
      <c r="C3973" s="52"/>
      <c r="D3973" s="52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 s="52"/>
      <c r="B3974" s="52"/>
      <c r="C3974" s="52"/>
      <c r="D3974" s="52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 s="52"/>
      <c r="B3975" s="52"/>
      <c r="C3975" s="52"/>
      <c r="D3975" s="52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 s="52"/>
      <c r="B3976" s="52"/>
      <c r="C3976" s="52"/>
      <c r="D3976" s="52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 s="52"/>
      <c r="B3977" s="52"/>
      <c r="C3977" s="52"/>
      <c r="D3977" s="52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 s="52"/>
      <c r="B3978" s="52"/>
      <c r="C3978" s="52"/>
      <c r="D3978" s="52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 s="52"/>
      <c r="B3979" s="52"/>
      <c r="C3979" s="52"/>
      <c r="D3979" s="52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 s="52"/>
      <c r="B3980" s="52"/>
      <c r="C3980" s="52"/>
      <c r="D3980" s="52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 s="52"/>
      <c r="B3981" s="52"/>
      <c r="C3981" s="52"/>
      <c r="D3981" s="52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 s="52"/>
      <c r="B3982" s="52"/>
      <c r="C3982" s="52"/>
      <c r="D3982" s="5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 s="52"/>
      <c r="B3983" s="52"/>
      <c r="C3983" s="52"/>
      <c r="D3983" s="52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 s="52"/>
      <c r="B3984" s="52"/>
      <c r="C3984" s="52"/>
      <c r="D3984" s="52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 s="52"/>
      <c r="B3985" s="52"/>
      <c r="C3985" s="52"/>
      <c r="D3985" s="52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 s="52"/>
      <c r="B3986" s="52"/>
      <c r="C3986" s="52"/>
      <c r="D3986" s="52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 s="52"/>
      <c r="B3987" s="52"/>
      <c r="C3987" s="52"/>
      <c r="D3987" s="52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 s="52"/>
      <c r="B3988" s="52"/>
      <c r="C3988" s="52"/>
      <c r="D3988" s="52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 s="52"/>
      <c r="B3989" s="52"/>
      <c r="C3989" s="52"/>
      <c r="D3989" s="52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 s="52"/>
      <c r="B3990" s="52"/>
      <c r="C3990" s="52"/>
      <c r="D3990" s="52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 s="52"/>
      <c r="B3991" s="52"/>
      <c r="C3991" s="52"/>
      <c r="D3991" s="52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 s="52"/>
      <c r="B3992" s="52"/>
      <c r="C3992" s="52"/>
      <c r="D3992" s="5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 s="52"/>
      <c r="B3993" s="52"/>
      <c r="C3993" s="52"/>
      <c r="D3993" s="52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 s="52"/>
      <c r="B3994" s="52"/>
      <c r="C3994" s="52"/>
      <c r="D3994" s="52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 s="52"/>
      <c r="B3995" s="52"/>
      <c r="C3995" s="52"/>
      <c r="D3995" s="52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 s="52"/>
      <c r="B3996" s="52"/>
      <c r="C3996" s="52"/>
      <c r="D3996" s="52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 s="52"/>
      <c r="B3997" s="52"/>
      <c r="C3997" s="52"/>
      <c r="D3997" s="52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 s="52"/>
      <c r="B3998" s="52"/>
      <c r="C3998" s="52"/>
      <c r="D3998" s="52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 s="52"/>
      <c r="B3999" s="52"/>
      <c r="C3999" s="52"/>
      <c r="D3999" s="52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 s="52"/>
      <c r="B4000" s="52"/>
      <c r="C4000" s="52"/>
      <c r="D4000" s="52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 s="52"/>
      <c r="B4001" s="52"/>
      <c r="C4001" s="52"/>
      <c r="D4001" s="52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 s="52"/>
      <c r="B4002" s="52"/>
      <c r="C4002" s="52"/>
      <c r="D4002" s="5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 s="52"/>
      <c r="B4003" s="52"/>
      <c r="C4003" s="52"/>
      <c r="D4003" s="52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 s="52"/>
      <c r="B4004" s="52"/>
      <c r="C4004" s="52"/>
      <c r="D4004" s="52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 s="52"/>
      <c r="B4005" s="52"/>
      <c r="C4005" s="52"/>
      <c r="D4005" s="52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 s="52"/>
      <c r="B4006" s="52"/>
      <c r="C4006" s="52"/>
      <c r="D4006" s="52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 s="52"/>
      <c r="B4007" s="52"/>
      <c r="C4007" s="52"/>
      <c r="D4007" s="52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 s="52"/>
      <c r="B4008" s="52"/>
      <c r="C4008" s="52"/>
      <c r="D4008" s="52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 s="52"/>
      <c r="B4009" s="52"/>
      <c r="C4009" s="52"/>
      <c r="D4009" s="52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 s="52"/>
      <c r="B4010" s="52"/>
      <c r="C4010" s="52"/>
      <c r="D4010" s="52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 s="52"/>
      <c r="B4011" s="52"/>
      <c r="C4011" s="52"/>
      <c r="D4011" s="52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 s="52"/>
      <c r="B4012" s="52"/>
      <c r="C4012" s="52"/>
      <c r="D4012" s="5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 s="52"/>
      <c r="B4013" s="52"/>
      <c r="C4013" s="52"/>
      <c r="D4013" s="52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 s="52"/>
      <c r="B4014" s="52"/>
      <c r="C4014" s="52"/>
      <c r="D4014" s="52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 s="52"/>
      <c r="B4015" s="52"/>
      <c r="C4015" s="52"/>
      <c r="D4015" s="52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 s="52"/>
      <c r="B4016" s="52"/>
      <c r="C4016" s="52"/>
      <c r="D4016" s="52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 s="52"/>
      <c r="B4017" s="52"/>
      <c r="C4017" s="52"/>
      <c r="D4017" s="52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 s="52"/>
      <c r="B4018" s="52"/>
      <c r="C4018" s="52"/>
      <c r="D4018" s="52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 s="52"/>
      <c r="B4019" s="52"/>
      <c r="C4019" s="52"/>
      <c r="D4019" s="52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 s="52"/>
      <c r="B4020" s="52"/>
      <c r="C4020" s="52"/>
      <c r="D4020" s="52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 s="52"/>
      <c r="B4021" s="52"/>
      <c r="C4021" s="52"/>
      <c r="D4021" s="52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 s="52"/>
      <c r="B4022" s="52"/>
      <c r="C4022" s="52"/>
      <c r="D4022" s="5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 s="52"/>
      <c r="B4023" s="52"/>
      <c r="C4023" s="52"/>
      <c r="D4023" s="52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 s="52"/>
      <c r="B4024" s="52"/>
      <c r="C4024" s="52"/>
      <c r="D4024" s="52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 s="52"/>
      <c r="B4025" s="52"/>
      <c r="C4025" s="52"/>
      <c r="D4025" s="52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 s="52"/>
      <c r="B4026" s="52"/>
      <c r="C4026" s="52"/>
      <c r="D4026" s="52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 s="52"/>
      <c r="B4027" s="52"/>
      <c r="C4027" s="52"/>
      <c r="D4027" s="52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 s="52"/>
      <c r="B4028" s="52"/>
      <c r="C4028" s="52"/>
      <c r="D4028" s="52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 s="52"/>
      <c r="B4029" s="52"/>
      <c r="C4029" s="52"/>
      <c r="D4029" s="52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 s="52"/>
      <c r="B4030" s="52"/>
      <c r="C4030" s="52"/>
      <c r="D4030" s="52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 s="52"/>
      <c r="B4031" s="52"/>
      <c r="C4031" s="52"/>
      <c r="D4031" s="52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 s="52"/>
      <c r="B4032" s="52"/>
      <c r="C4032" s="52"/>
      <c r="D4032" s="5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 s="52"/>
      <c r="B4033" s="52"/>
      <c r="C4033" s="52"/>
      <c r="D4033" s="52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 s="52"/>
      <c r="B4034" s="52"/>
      <c r="C4034" s="52"/>
      <c r="D4034" s="52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 s="52"/>
      <c r="B4035" s="52"/>
      <c r="C4035" s="52"/>
      <c r="D4035" s="52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 s="52"/>
      <c r="B4036" s="52"/>
      <c r="C4036" s="52"/>
      <c r="D4036" s="52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 s="52"/>
      <c r="B4037" s="52"/>
      <c r="C4037" s="52"/>
      <c r="D4037" s="52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 s="52"/>
      <c r="B4038" s="52"/>
      <c r="C4038" s="52"/>
      <c r="D4038" s="52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 s="52"/>
      <c r="B4039" s="52"/>
      <c r="C4039" s="52"/>
      <c r="D4039" s="52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 s="52"/>
      <c r="B4040" s="52"/>
      <c r="C4040" s="52"/>
      <c r="D4040" s="52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 s="52"/>
      <c r="B4041" s="52"/>
      <c r="C4041" s="52"/>
      <c r="D4041" s="52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 s="52"/>
      <c r="B4042" s="52"/>
      <c r="C4042" s="52"/>
      <c r="D4042" s="5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 s="52"/>
      <c r="B4043" s="52"/>
      <c r="C4043" s="52"/>
      <c r="D4043" s="52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 s="52"/>
      <c r="B4044" s="52"/>
      <c r="C4044" s="52"/>
      <c r="D4044" s="52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 s="52"/>
      <c r="B4045" s="52"/>
      <c r="C4045" s="52"/>
      <c r="D4045" s="52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 s="52"/>
      <c r="B4046" s="52"/>
      <c r="C4046" s="52"/>
      <c r="D4046" s="52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 s="52"/>
      <c r="B4047" s="52"/>
      <c r="C4047" s="52"/>
      <c r="D4047" s="52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 s="52"/>
      <c r="B4048" s="52"/>
      <c r="C4048" s="52"/>
      <c r="D4048" s="52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 s="52"/>
      <c r="B4049" s="52"/>
      <c r="C4049" s="52"/>
      <c r="D4049" s="52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 s="52"/>
      <c r="B4050" s="52"/>
      <c r="C4050" s="52"/>
      <c r="D4050" s="52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 s="52"/>
      <c r="B4051" s="52"/>
      <c r="C4051" s="52"/>
      <c r="D4051" s="52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 s="52"/>
      <c r="B4052" s="52"/>
      <c r="C4052" s="52"/>
      <c r="D4052" s="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 s="52"/>
      <c r="B4053" s="52"/>
      <c r="C4053" s="52"/>
      <c r="D4053" s="52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 s="52"/>
      <c r="B4054" s="52"/>
      <c r="C4054" s="52"/>
      <c r="D4054" s="52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 s="52"/>
      <c r="B4055" s="52"/>
      <c r="C4055" s="52"/>
      <c r="D4055" s="52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 s="52"/>
      <c r="B4056" s="52"/>
      <c r="C4056" s="52"/>
      <c r="D4056" s="52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 s="52"/>
      <c r="B4057" s="52"/>
      <c r="C4057" s="52"/>
      <c r="D4057" s="52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 s="52"/>
      <c r="B4058" s="52"/>
      <c r="C4058" s="52"/>
      <c r="D4058" s="52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 s="52"/>
      <c r="B4059" s="52"/>
      <c r="C4059" s="52"/>
      <c r="D4059" s="52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 s="52"/>
      <c r="B4060" s="52"/>
      <c r="C4060" s="52"/>
      <c r="D4060" s="52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 s="52"/>
      <c r="B4061" s="52"/>
      <c r="C4061" s="52"/>
      <c r="D4061" s="52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 s="52"/>
      <c r="B4062" s="52"/>
      <c r="C4062" s="52"/>
      <c r="D4062" s="5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 s="52"/>
      <c r="B4063" s="52"/>
      <c r="C4063" s="52"/>
      <c r="D4063" s="52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 s="52"/>
      <c r="B4064" s="52"/>
      <c r="C4064" s="52"/>
      <c r="D4064" s="52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 s="52"/>
      <c r="B4065" s="52"/>
      <c r="C4065" s="52"/>
      <c r="D4065" s="52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 s="52"/>
      <c r="B4066" s="52"/>
      <c r="C4066" s="52"/>
      <c r="D4066" s="52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 s="52"/>
      <c r="B4067" s="52"/>
      <c r="C4067" s="52"/>
      <c r="D4067" s="52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 s="52"/>
      <c r="B4068" s="52"/>
      <c r="C4068" s="52"/>
      <c r="D4068" s="52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 s="52"/>
      <c r="B4069" s="52"/>
      <c r="C4069" s="52"/>
      <c r="D4069" s="52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 s="52"/>
      <c r="B4070" s="52"/>
      <c r="C4070" s="52"/>
      <c r="D4070" s="52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 s="52"/>
      <c r="B4071" s="52"/>
      <c r="C4071" s="52"/>
      <c r="D4071" s="52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 s="52"/>
      <c r="B4072" s="52"/>
      <c r="C4072" s="52"/>
      <c r="D4072" s="5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 s="52"/>
      <c r="B4073" s="52"/>
      <c r="C4073" s="52"/>
      <c r="D4073" s="52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 s="52"/>
      <c r="B4074" s="52"/>
      <c r="C4074" s="52"/>
      <c r="D4074" s="52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 s="52"/>
      <c r="B4075" s="52"/>
      <c r="C4075" s="52"/>
      <c r="D4075" s="52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 s="52"/>
      <c r="B4076" s="52"/>
      <c r="C4076" s="52"/>
      <c r="D4076" s="52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 s="52"/>
      <c r="B4077" s="52"/>
      <c r="C4077" s="52"/>
      <c r="D4077" s="52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 s="52"/>
      <c r="B4078" s="52"/>
      <c r="C4078" s="52"/>
      <c r="D4078" s="52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 s="52"/>
      <c r="B4079" s="52"/>
      <c r="C4079" s="52"/>
      <c r="D4079" s="52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 s="52"/>
      <c r="B4080" s="52"/>
      <c r="C4080" s="52"/>
      <c r="D4080" s="52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 s="52"/>
      <c r="B4081" s="52"/>
      <c r="C4081" s="52"/>
      <c r="D4081" s="52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 s="52"/>
      <c r="B4082" s="52"/>
      <c r="C4082" s="52"/>
      <c r="D4082" s="5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 s="52"/>
      <c r="B4083" s="52"/>
      <c r="C4083" s="52"/>
      <c r="D4083" s="52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 s="52"/>
      <c r="B4084" s="52"/>
      <c r="C4084" s="52"/>
      <c r="D4084" s="52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 s="52"/>
      <c r="B4085" s="52"/>
      <c r="C4085" s="52"/>
      <c r="D4085" s="52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 s="52"/>
      <c r="B4086" s="52"/>
      <c r="C4086" s="52"/>
      <c r="D4086" s="52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 s="52"/>
      <c r="B4087" s="52"/>
      <c r="C4087" s="52"/>
      <c r="D4087" s="52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 s="52"/>
      <c r="B4088" s="52"/>
      <c r="C4088" s="52"/>
      <c r="D4088" s="52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 s="52"/>
      <c r="B4089" s="52"/>
      <c r="C4089" s="52"/>
      <c r="D4089" s="52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 s="52"/>
      <c r="B4090" s="52"/>
      <c r="C4090" s="52"/>
      <c r="D4090" s="52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 s="52"/>
      <c r="B4091" s="52"/>
      <c r="C4091" s="52"/>
      <c r="D4091" s="52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 s="52"/>
      <c r="B4092" s="52"/>
      <c r="C4092" s="52"/>
      <c r="D4092" s="5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 s="52"/>
      <c r="B4093" s="52"/>
      <c r="C4093" s="52"/>
      <c r="D4093" s="52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 s="52"/>
      <c r="B4094" s="52"/>
      <c r="C4094" s="52"/>
      <c r="D4094" s="52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 s="52"/>
      <c r="B4095" s="52"/>
      <c r="C4095" s="52"/>
      <c r="D4095" s="52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 s="52"/>
      <c r="B4096" s="52"/>
      <c r="C4096" s="52"/>
      <c r="D4096" s="52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 s="52"/>
      <c r="B4097" s="52"/>
      <c r="C4097" s="52"/>
      <c r="D4097" s="52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 s="52"/>
      <c r="B4098" s="52"/>
      <c r="C4098" s="52"/>
      <c r="D4098" s="52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 s="52"/>
      <c r="B4099" s="52"/>
      <c r="C4099" s="52"/>
      <c r="D4099" s="52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 s="52"/>
      <c r="B4100" s="52"/>
      <c r="C4100" s="52"/>
      <c r="D4100" s="52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 s="52"/>
      <c r="B4101" s="52"/>
      <c r="C4101" s="52"/>
      <c r="D4101" s="52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 s="52"/>
      <c r="B4102" s="52"/>
      <c r="C4102" s="52"/>
      <c r="D4102" s="5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 s="52"/>
      <c r="B4103" s="52"/>
      <c r="C4103" s="52"/>
      <c r="D4103" s="52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 s="52"/>
      <c r="B4104" s="52"/>
      <c r="C4104" s="52"/>
      <c r="D4104" s="52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 s="52"/>
      <c r="B4105" s="52"/>
      <c r="C4105" s="52"/>
      <c r="D4105" s="52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 s="52"/>
      <c r="B4106" s="52"/>
      <c r="C4106" s="52"/>
      <c r="D4106" s="52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 s="52"/>
      <c r="B4107" s="52"/>
      <c r="C4107" s="52"/>
      <c r="D4107" s="52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 s="52"/>
      <c r="B4108" s="52"/>
      <c r="C4108" s="52"/>
      <c r="D4108" s="52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 s="52"/>
      <c r="B4109" s="52"/>
      <c r="C4109" s="52"/>
      <c r="D4109" s="52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 s="52"/>
      <c r="B4110" s="52"/>
      <c r="C4110" s="52"/>
      <c r="D4110" s="52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 s="52"/>
      <c r="B4111" s="52"/>
      <c r="C4111" s="52"/>
      <c r="D4111" s="52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 s="52"/>
      <c r="B4112" s="52"/>
      <c r="C4112" s="52"/>
      <c r="D4112" s="5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 s="52"/>
      <c r="B4113" s="52"/>
      <c r="C4113" s="52"/>
      <c r="D4113" s="52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 s="52"/>
      <c r="B4114" s="52"/>
      <c r="C4114" s="52"/>
      <c r="D4114" s="52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 s="52"/>
      <c r="B4115" s="52"/>
      <c r="C4115" s="52"/>
      <c r="D4115" s="52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 s="52"/>
      <c r="B4116" s="52"/>
      <c r="C4116" s="52"/>
      <c r="D4116" s="52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 s="52"/>
      <c r="B4117" s="52"/>
      <c r="C4117" s="52"/>
      <c r="D4117" s="52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 s="52"/>
      <c r="B4118" s="52"/>
      <c r="C4118" s="52"/>
      <c r="D4118" s="52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 s="52"/>
      <c r="B4119" s="52"/>
      <c r="C4119" s="52"/>
      <c r="D4119" s="52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 s="52"/>
      <c r="B4120" s="52"/>
      <c r="C4120" s="52"/>
      <c r="D4120" s="52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 s="52"/>
      <c r="B4121" s="52"/>
      <c r="C4121" s="52"/>
      <c r="D4121" s="52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 s="52"/>
      <c r="B4122" s="52"/>
      <c r="C4122" s="52"/>
      <c r="D4122" s="5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 s="52"/>
      <c r="B4123" s="52"/>
      <c r="C4123" s="52"/>
      <c r="D4123" s="52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 s="52"/>
      <c r="B4124" s="52"/>
      <c r="C4124" s="52"/>
      <c r="D4124" s="52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 s="52"/>
      <c r="B4125" s="52"/>
      <c r="C4125" s="52"/>
      <c r="D4125" s="52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 s="52"/>
      <c r="B4126" s="52"/>
      <c r="C4126" s="52"/>
      <c r="D4126" s="52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 s="52"/>
      <c r="B4127" s="52"/>
      <c r="C4127" s="52"/>
      <c r="D4127" s="52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 s="52"/>
      <c r="B4128" s="52"/>
      <c r="C4128" s="52"/>
      <c r="D4128" s="52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 s="52"/>
      <c r="B4129" s="52"/>
      <c r="C4129" s="52"/>
      <c r="D4129" s="52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 s="52"/>
      <c r="B4130" s="52"/>
      <c r="C4130" s="52"/>
      <c r="D4130" s="52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 s="52"/>
      <c r="B4131" s="52"/>
      <c r="C4131" s="52"/>
      <c r="D4131" s="52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 s="52"/>
      <c r="B4132" s="52"/>
      <c r="C4132" s="52"/>
      <c r="D4132" s="5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 s="52"/>
      <c r="B4133" s="52"/>
      <c r="C4133" s="52"/>
      <c r="D4133" s="52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 s="52"/>
      <c r="B4134" s="52"/>
      <c r="C4134" s="52"/>
      <c r="D4134" s="52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 s="52"/>
      <c r="B4135" s="52"/>
      <c r="C4135" s="52"/>
      <c r="D4135" s="52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 s="52"/>
      <c r="B4136" s="52"/>
      <c r="C4136" s="52"/>
      <c r="D4136" s="52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 s="52"/>
      <c r="B4137" s="52"/>
      <c r="C4137" s="52"/>
      <c r="D4137" s="52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 s="52"/>
      <c r="B4138" s="52"/>
      <c r="C4138" s="52"/>
      <c r="D4138" s="52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 s="52"/>
      <c r="B4139" s="52"/>
      <c r="C4139" s="52"/>
      <c r="D4139" s="52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 s="52"/>
      <c r="B4140" s="52"/>
      <c r="C4140" s="52"/>
      <c r="D4140" s="52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 s="52"/>
      <c r="B4141" s="52"/>
      <c r="C4141" s="52"/>
      <c r="D4141" s="52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 s="52"/>
      <c r="B4142" s="52"/>
      <c r="C4142" s="52"/>
      <c r="D4142" s="5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 s="52"/>
      <c r="B4143" s="52"/>
      <c r="C4143" s="52"/>
      <c r="D4143" s="52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 s="52"/>
      <c r="B4144" s="52"/>
      <c r="C4144" s="52"/>
      <c r="D4144" s="52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 s="52"/>
      <c r="B4145" s="52"/>
      <c r="C4145" s="52"/>
      <c r="D4145" s="52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 s="52"/>
      <c r="B4146" s="52"/>
      <c r="C4146" s="52"/>
      <c r="D4146" s="52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 s="52"/>
      <c r="B4147" s="52"/>
      <c r="C4147" s="52"/>
      <c r="D4147" s="52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 s="52"/>
      <c r="B4148" s="52"/>
      <c r="C4148" s="52"/>
      <c r="D4148" s="52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 s="52"/>
      <c r="B4149" s="52"/>
      <c r="C4149" s="52"/>
      <c r="D4149" s="52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 s="52"/>
      <c r="B4150" s="52"/>
      <c r="C4150" s="52"/>
      <c r="D4150" s="52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 s="52"/>
      <c r="B4151" s="52"/>
      <c r="C4151" s="52"/>
      <c r="D4151" s="52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 s="52"/>
      <c r="B4152" s="52"/>
      <c r="C4152" s="52"/>
      <c r="D4152" s="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 s="52"/>
      <c r="B4153" s="52"/>
      <c r="C4153" s="52"/>
      <c r="D4153" s="52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 s="52"/>
      <c r="B4154" s="52"/>
      <c r="C4154" s="52"/>
      <c r="D4154" s="52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 s="52"/>
      <c r="B4155" s="52"/>
      <c r="C4155" s="52"/>
      <c r="D4155" s="52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 s="52"/>
      <c r="B4156" s="52"/>
      <c r="C4156" s="52"/>
      <c r="D4156" s="52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 s="52"/>
      <c r="B4157" s="52"/>
      <c r="C4157" s="52"/>
      <c r="D4157" s="52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 s="52"/>
      <c r="B4158" s="52"/>
      <c r="C4158" s="52"/>
      <c r="D4158" s="52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 s="52"/>
      <c r="B4159" s="52"/>
      <c r="C4159" s="52"/>
      <c r="D4159" s="52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 s="52"/>
      <c r="B4160" s="52"/>
      <c r="C4160" s="52"/>
      <c r="D4160" s="52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 s="52"/>
      <c r="B4161" s="52"/>
      <c r="C4161" s="52"/>
      <c r="D4161" s="52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 s="52"/>
      <c r="B4162" s="52"/>
      <c r="C4162" s="52"/>
      <c r="D4162" s="5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 s="52"/>
      <c r="B4163" s="52"/>
      <c r="C4163" s="52"/>
      <c r="D4163" s="52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 s="52"/>
      <c r="B4164" s="52"/>
      <c r="C4164" s="52"/>
      <c r="D4164" s="52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 s="52"/>
      <c r="B4165" s="52"/>
      <c r="C4165" s="52"/>
      <c r="D4165" s="52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 s="52"/>
      <c r="B4166" s="52"/>
      <c r="C4166" s="52"/>
      <c r="D4166" s="52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 s="52"/>
      <c r="B4167" s="52"/>
      <c r="C4167" s="52"/>
      <c r="D4167" s="52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 s="52"/>
      <c r="B4168" s="52"/>
      <c r="C4168" s="52"/>
      <c r="D4168" s="52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 s="52"/>
      <c r="B4169" s="52"/>
      <c r="C4169" s="52"/>
      <c r="D4169" s="52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 s="52"/>
      <c r="B4170" s="52"/>
      <c r="C4170" s="52"/>
      <c r="D4170" s="52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 s="52"/>
      <c r="B4171" s="52"/>
      <c r="C4171" s="52"/>
      <c r="D4171" s="52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 s="52"/>
      <c r="B4172" s="52"/>
      <c r="C4172" s="52"/>
      <c r="D4172" s="5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 s="52"/>
      <c r="B4173" s="52"/>
      <c r="C4173" s="52"/>
      <c r="D4173" s="52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 s="52"/>
      <c r="B4174" s="52"/>
      <c r="C4174" s="52"/>
      <c r="D4174" s="52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 s="52"/>
      <c r="B4175" s="52"/>
      <c r="C4175" s="52"/>
      <c r="D4175" s="52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 s="52"/>
      <c r="B4176" s="52"/>
      <c r="C4176" s="52"/>
      <c r="D4176" s="52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 s="52"/>
      <c r="B4177" s="52"/>
      <c r="C4177" s="52"/>
      <c r="D4177" s="52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 s="52"/>
      <c r="B4178" s="52"/>
      <c r="C4178" s="52"/>
      <c r="D4178" s="52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 s="52"/>
      <c r="B4179" s="52"/>
      <c r="C4179" s="52"/>
      <c r="D4179" s="52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 s="52"/>
      <c r="B4180" s="52"/>
      <c r="C4180" s="52"/>
      <c r="D4180" s="52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 s="52"/>
      <c r="B4181" s="52"/>
      <c r="C4181" s="52"/>
      <c r="D4181" s="52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 s="52"/>
      <c r="B4182" s="52"/>
      <c r="C4182" s="52"/>
      <c r="D4182" s="5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 s="52"/>
      <c r="B4183" s="52"/>
      <c r="C4183" s="52"/>
      <c r="D4183" s="52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 s="52"/>
      <c r="B4184" s="52"/>
      <c r="C4184" s="52"/>
      <c r="D4184" s="52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 s="52"/>
      <c r="B4185" s="52"/>
      <c r="C4185" s="52"/>
      <c r="D4185" s="52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 s="52"/>
      <c r="B4186" s="52"/>
      <c r="C4186" s="52"/>
      <c r="D4186" s="52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 s="52"/>
      <c r="B4187" s="52"/>
      <c r="C4187" s="52"/>
      <c r="D4187" s="52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 s="52"/>
      <c r="B4188" s="52"/>
      <c r="C4188" s="52"/>
      <c r="D4188" s="52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 s="52"/>
      <c r="B4189" s="52"/>
      <c r="C4189" s="52"/>
      <c r="D4189" s="52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 s="52"/>
      <c r="B4190" s="52"/>
      <c r="C4190" s="52"/>
      <c r="D4190" s="52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 s="52"/>
      <c r="B4191" s="52"/>
      <c r="C4191" s="52"/>
      <c r="D4191" s="52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 s="52"/>
      <c r="B4192" s="52"/>
      <c r="C4192" s="52"/>
      <c r="D4192" s="5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 s="52"/>
      <c r="B4193" s="52"/>
      <c r="C4193" s="52"/>
      <c r="D4193" s="52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 s="52"/>
      <c r="B4194" s="52"/>
      <c r="C4194" s="52"/>
      <c r="D4194" s="52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 s="52"/>
      <c r="B4195" s="52"/>
      <c r="C4195" s="52"/>
      <c r="D4195" s="52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 s="52"/>
      <c r="B4196" s="52"/>
      <c r="C4196" s="52"/>
      <c r="D4196" s="52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 s="52"/>
      <c r="B4197" s="52"/>
      <c r="C4197" s="52"/>
      <c r="D4197" s="52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 s="52"/>
      <c r="B4198" s="52"/>
      <c r="C4198" s="52"/>
      <c r="D4198" s="52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 s="52"/>
      <c r="B4199" s="52"/>
      <c r="C4199" s="52"/>
      <c r="D4199" s="52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 s="52"/>
      <c r="B4200" s="52"/>
      <c r="C4200" s="52"/>
      <c r="D4200" s="52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 s="52"/>
      <c r="B4201" s="52"/>
      <c r="C4201" s="52"/>
      <c r="D4201" s="52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 s="52"/>
      <c r="B4202" s="52"/>
      <c r="C4202" s="52"/>
      <c r="D4202" s="5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 s="52"/>
      <c r="B4203" s="52"/>
      <c r="C4203" s="52"/>
      <c r="D4203" s="52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 s="52"/>
      <c r="B4204" s="52"/>
      <c r="C4204" s="52"/>
      <c r="D4204" s="52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 s="52"/>
      <c r="B4205" s="52"/>
      <c r="C4205" s="52"/>
      <c r="D4205" s="52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 s="52"/>
      <c r="B4206" s="52"/>
      <c r="C4206" s="52"/>
      <c r="D4206" s="52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 s="52"/>
      <c r="B4207" s="52"/>
      <c r="C4207" s="52"/>
      <c r="D4207" s="52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 s="52"/>
      <c r="B4208" s="52"/>
      <c r="C4208" s="52"/>
      <c r="D4208" s="52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 s="52"/>
      <c r="B4209" s="52"/>
      <c r="C4209" s="52"/>
      <c r="D4209" s="52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 s="52"/>
      <c r="B4210" s="52"/>
      <c r="C4210" s="52"/>
      <c r="D4210" s="52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 s="52"/>
      <c r="B4211" s="52"/>
      <c r="C4211" s="52"/>
      <c r="D4211" s="52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 s="52"/>
      <c r="B4212" s="52"/>
      <c r="C4212" s="52"/>
      <c r="D4212" s="5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 s="52"/>
      <c r="B4213" s="52"/>
      <c r="C4213" s="52"/>
      <c r="D4213" s="52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 s="52"/>
      <c r="B4214" s="52"/>
      <c r="C4214" s="52"/>
      <c r="D4214" s="52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 s="52"/>
      <c r="B4215" s="52"/>
      <c r="C4215" s="52"/>
      <c r="D4215" s="52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 s="52"/>
      <c r="B4216" s="52"/>
      <c r="C4216" s="52"/>
      <c r="D4216" s="52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 s="52"/>
      <c r="B4217" s="52"/>
      <c r="C4217" s="52"/>
      <c r="D4217" s="52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 s="52"/>
      <c r="B4218" s="52"/>
      <c r="C4218" s="52"/>
      <c r="D4218" s="52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 s="52"/>
      <c r="B4219" s="52"/>
      <c r="C4219" s="52"/>
      <c r="D4219" s="52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 s="52"/>
      <c r="B4220" s="52"/>
      <c r="C4220" s="52"/>
      <c r="D4220" s="52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 s="52"/>
      <c r="B4221" s="52"/>
      <c r="C4221" s="52"/>
      <c r="D4221" s="52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 s="52"/>
      <c r="B4222" s="52"/>
      <c r="C4222" s="52"/>
      <c r="D4222" s="5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 s="52"/>
      <c r="B4223" s="52"/>
      <c r="C4223" s="52"/>
      <c r="D4223" s="52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 s="52"/>
      <c r="B4224" s="52"/>
      <c r="C4224" s="52"/>
      <c r="D4224" s="52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 s="52"/>
      <c r="B4225" s="52"/>
      <c r="C4225" s="52"/>
      <c r="D4225" s="52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 s="52"/>
      <c r="B4226" s="52"/>
      <c r="C4226" s="52"/>
      <c r="D4226" s="52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 s="52"/>
      <c r="B4227" s="52"/>
      <c r="C4227" s="52"/>
      <c r="D4227" s="52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 s="52"/>
      <c r="B4228" s="52"/>
      <c r="C4228" s="52"/>
      <c r="D4228" s="52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 s="52"/>
      <c r="B4229" s="52"/>
      <c r="C4229" s="52"/>
      <c r="D4229" s="52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 s="52"/>
      <c r="B4230" s="52"/>
      <c r="C4230" s="52"/>
      <c r="D4230" s="52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 s="52"/>
      <c r="B4231" s="52"/>
      <c r="C4231" s="52"/>
      <c r="D4231" s="52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 s="52"/>
      <c r="B4232" s="52"/>
      <c r="C4232" s="52"/>
      <c r="D4232" s="5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 s="52"/>
      <c r="B4233" s="52"/>
      <c r="C4233" s="52"/>
      <c r="D4233" s="52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 s="52"/>
      <c r="B4234" s="52"/>
      <c r="C4234" s="52"/>
      <c r="D4234" s="52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 s="52"/>
      <c r="B4235" s="52"/>
      <c r="C4235" s="52"/>
      <c r="D4235" s="52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 s="52"/>
      <c r="B4236" s="52"/>
      <c r="C4236" s="52"/>
      <c r="D4236" s="52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 s="52"/>
      <c r="B4237" s="52"/>
      <c r="C4237" s="52"/>
      <c r="D4237" s="52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 s="52"/>
      <c r="B4238" s="52"/>
      <c r="C4238" s="52"/>
      <c r="D4238" s="52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 s="52"/>
      <c r="B4239" s="52"/>
      <c r="C4239" s="52"/>
      <c r="D4239" s="52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 s="52"/>
      <c r="B4240" s="52"/>
      <c r="C4240" s="52"/>
      <c r="D4240" s="52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 s="52"/>
      <c r="B4241" s="52"/>
      <c r="C4241" s="52"/>
      <c r="D4241" s="52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 s="52"/>
      <c r="B4242" s="52"/>
      <c r="C4242" s="52"/>
      <c r="D4242" s="5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 s="52"/>
      <c r="B4243" s="52"/>
      <c r="C4243" s="52"/>
      <c r="D4243" s="52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 s="52"/>
      <c r="B4244" s="52"/>
      <c r="C4244" s="52"/>
      <c r="D4244" s="52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 s="52"/>
      <c r="B4245" s="52"/>
      <c r="C4245" s="52"/>
      <c r="D4245" s="52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 s="52"/>
      <c r="B4246" s="52"/>
      <c r="C4246" s="52"/>
      <c r="D4246" s="52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 s="52"/>
      <c r="B4247" s="52"/>
      <c r="C4247" s="52"/>
      <c r="D4247" s="52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 s="52"/>
      <c r="B4248" s="52"/>
      <c r="C4248" s="52"/>
      <c r="D4248" s="52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 s="52"/>
      <c r="B4249" s="52"/>
      <c r="C4249" s="52"/>
      <c r="D4249" s="52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 s="52"/>
      <c r="B4250" s="52"/>
      <c r="C4250" s="52"/>
      <c r="D4250" s="52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 s="52"/>
      <c r="B4251" s="52"/>
      <c r="C4251" s="52"/>
      <c r="D4251" s="52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 s="52"/>
      <c r="B4252" s="52"/>
      <c r="C4252" s="52"/>
      <c r="D4252" s="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 s="52"/>
      <c r="B4253" s="52"/>
      <c r="C4253" s="52"/>
      <c r="D4253" s="52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 s="52"/>
      <c r="B4254" s="52"/>
      <c r="C4254" s="52"/>
      <c r="D4254" s="52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 s="52"/>
      <c r="B4255" s="52"/>
      <c r="C4255" s="52"/>
      <c r="D4255" s="52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 s="52"/>
      <c r="B4256" s="52"/>
      <c r="C4256" s="52"/>
      <c r="D4256" s="52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 s="52"/>
      <c r="B4257" s="52"/>
      <c r="C4257" s="52"/>
      <c r="D4257" s="52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 s="52"/>
      <c r="B4258" s="52"/>
      <c r="C4258" s="52"/>
      <c r="D4258" s="52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 s="52"/>
      <c r="B4259" s="52"/>
      <c r="C4259" s="52"/>
      <c r="D4259" s="52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 s="52"/>
      <c r="B4260" s="52"/>
      <c r="C4260" s="52"/>
      <c r="D4260" s="52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 s="52"/>
      <c r="B4261" s="52"/>
      <c r="C4261" s="52"/>
      <c r="D4261" s="52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 s="52"/>
      <c r="B4262" s="52"/>
      <c r="C4262" s="52"/>
      <c r="D4262" s="5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 s="52"/>
      <c r="B4263" s="52"/>
      <c r="C4263" s="52"/>
      <c r="D4263" s="52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 s="52"/>
      <c r="B4264" s="52"/>
      <c r="C4264" s="52"/>
      <c r="D4264" s="52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 s="52"/>
      <c r="B4265" s="52"/>
      <c r="C4265" s="52"/>
      <c r="D4265" s="52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 s="52"/>
      <c r="B4266" s="52"/>
      <c r="C4266" s="52"/>
      <c r="D4266" s="52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 s="52"/>
      <c r="B4267" s="52"/>
      <c r="C4267" s="52"/>
      <c r="D4267" s="52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 s="52"/>
      <c r="B4268" s="52"/>
      <c r="C4268" s="52"/>
      <c r="D4268" s="52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 s="52"/>
      <c r="B4269" s="52"/>
      <c r="C4269" s="52"/>
      <c r="D4269" s="52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 s="52"/>
      <c r="B4270" s="52"/>
      <c r="C4270" s="52"/>
      <c r="D4270" s="52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 s="52"/>
      <c r="B4271" s="52"/>
      <c r="C4271" s="52"/>
      <c r="D4271" s="52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 s="52"/>
      <c r="B4272" s="52"/>
      <c r="C4272" s="52"/>
      <c r="D4272" s="5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 s="52"/>
      <c r="B4273" s="52"/>
      <c r="C4273" s="52"/>
      <c r="D4273" s="52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 s="52"/>
      <c r="B4274" s="52"/>
      <c r="C4274" s="52"/>
      <c r="D4274" s="52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 s="52"/>
      <c r="B4275" s="52"/>
      <c r="C4275" s="52"/>
      <c r="D4275" s="52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 s="52"/>
      <c r="B4276" s="52"/>
      <c r="C4276" s="52"/>
      <c r="D4276" s="52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 s="52"/>
      <c r="B4277" s="52"/>
      <c r="C4277" s="52"/>
      <c r="D4277" s="52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 s="52"/>
      <c r="B4278" s="52"/>
      <c r="C4278" s="52"/>
      <c r="D4278" s="52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 s="52"/>
      <c r="B4279" s="52"/>
      <c r="C4279" s="52"/>
      <c r="D4279" s="52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 s="52"/>
      <c r="B4280" s="52"/>
      <c r="C4280" s="52"/>
      <c r="D4280" s="52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 s="52"/>
      <c r="B4281" s="52"/>
      <c r="C4281" s="52"/>
      <c r="D4281" s="52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 s="52"/>
      <c r="B4282" s="52"/>
      <c r="C4282" s="52"/>
      <c r="D4282" s="5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 s="52"/>
      <c r="B4283" s="52"/>
      <c r="C4283" s="52"/>
      <c r="D4283" s="52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 s="52"/>
      <c r="B4284" s="52"/>
      <c r="C4284" s="52"/>
      <c r="D4284" s="52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 s="52"/>
      <c r="B4285" s="52"/>
      <c r="C4285" s="52"/>
      <c r="D4285" s="52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 s="52"/>
      <c r="B4286" s="52"/>
      <c r="C4286" s="52"/>
      <c r="D4286" s="52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 s="52"/>
      <c r="B4287" s="52"/>
      <c r="C4287" s="52"/>
      <c r="D4287" s="52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 s="52"/>
      <c r="B4288" s="52"/>
      <c r="C4288" s="52"/>
      <c r="D4288" s="52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 s="52"/>
      <c r="B4289" s="52"/>
      <c r="C4289" s="52"/>
      <c r="D4289" s="52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 s="52"/>
      <c r="B4290" s="52"/>
      <c r="C4290" s="52"/>
      <c r="D4290" s="52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 s="52"/>
      <c r="B4291" s="52"/>
      <c r="C4291" s="52"/>
      <c r="D4291" s="52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 s="52"/>
      <c r="B4292" s="52"/>
      <c r="C4292" s="52"/>
      <c r="D4292" s="5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 s="52"/>
      <c r="B4293" s="52"/>
      <c r="C4293" s="52"/>
      <c r="D4293" s="52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 s="52"/>
      <c r="B4294" s="52"/>
      <c r="C4294" s="52"/>
      <c r="D4294" s="52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 s="52"/>
      <c r="B4295" s="52"/>
      <c r="C4295" s="52"/>
      <c r="D4295" s="52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 s="52"/>
      <c r="B4296" s="52"/>
      <c r="C4296" s="52"/>
      <c r="D4296" s="52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 s="52"/>
      <c r="B4297" s="52"/>
      <c r="C4297" s="52"/>
      <c r="D4297" s="52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 s="52"/>
      <c r="B4298" s="52"/>
      <c r="C4298" s="52"/>
      <c r="D4298" s="52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 s="52"/>
      <c r="B4299" s="52"/>
      <c r="C4299" s="52"/>
      <c r="D4299" s="52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 s="52"/>
      <c r="B4300" s="52"/>
      <c r="C4300" s="52"/>
      <c r="D4300" s="52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 s="52"/>
      <c r="B4301" s="52"/>
      <c r="C4301" s="52"/>
      <c r="D4301" s="52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 s="52"/>
      <c r="B4302" s="52"/>
      <c r="C4302" s="52"/>
      <c r="D4302" s="5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 s="52"/>
      <c r="B4303" s="52"/>
      <c r="C4303" s="52"/>
      <c r="D4303" s="52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 s="52"/>
      <c r="B4304" s="52"/>
      <c r="C4304" s="52"/>
      <c r="D4304" s="52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 s="52"/>
      <c r="B4305" s="52"/>
      <c r="C4305" s="52"/>
      <c r="D4305" s="52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 s="52"/>
      <c r="B4306" s="52"/>
      <c r="C4306" s="52"/>
      <c r="D4306" s="52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 s="52"/>
      <c r="B4307" s="52"/>
      <c r="C4307" s="52"/>
      <c r="D4307" s="52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 s="52"/>
      <c r="B4308" s="52"/>
      <c r="C4308" s="52"/>
      <c r="D4308" s="52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 s="52"/>
      <c r="B4309" s="52"/>
      <c r="C4309" s="52"/>
      <c r="D4309" s="52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 s="52"/>
      <c r="B4310" s="52"/>
      <c r="C4310" s="52"/>
      <c r="D4310" s="52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 s="52"/>
      <c r="B4311" s="52"/>
      <c r="C4311" s="52"/>
      <c r="D4311" s="52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 s="52"/>
      <c r="B4312" s="52"/>
      <c r="C4312" s="52"/>
      <c r="D4312" s="5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 s="52"/>
      <c r="B4313" s="52"/>
      <c r="C4313" s="52"/>
      <c r="D4313" s="52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 s="52"/>
      <c r="B4314" s="52"/>
      <c r="C4314" s="52"/>
      <c r="D4314" s="52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 s="52"/>
      <c r="B4315" s="52"/>
      <c r="C4315" s="52"/>
      <c r="D4315" s="52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 s="52"/>
      <c r="B4316" s="52"/>
      <c r="C4316" s="52"/>
      <c r="D4316" s="52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 s="52"/>
      <c r="B4317" s="52"/>
      <c r="C4317" s="52"/>
      <c r="D4317" s="52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 s="52"/>
      <c r="B4318" s="52"/>
      <c r="C4318" s="52"/>
      <c r="D4318" s="52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 s="52"/>
      <c r="B4319" s="52"/>
      <c r="C4319" s="52"/>
      <c r="D4319" s="52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 s="52"/>
      <c r="B4320" s="52"/>
      <c r="C4320" s="52"/>
      <c r="D4320" s="52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 s="52"/>
      <c r="B4321" s="52"/>
      <c r="C4321" s="52"/>
      <c r="D4321" s="52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 s="52"/>
      <c r="B4322" s="52"/>
      <c r="C4322" s="52"/>
      <c r="D4322" s="5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 s="52"/>
      <c r="B4323" s="52"/>
      <c r="C4323" s="52"/>
      <c r="D4323" s="52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 s="52"/>
      <c r="B4324" s="52"/>
      <c r="C4324" s="52"/>
      <c r="D4324" s="52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 s="52"/>
      <c r="B4325" s="52"/>
      <c r="C4325" s="52"/>
      <c r="D4325" s="52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 s="52"/>
      <c r="B4326" s="52"/>
      <c r="C4326" s="52"/>
      <c r="D4326" s="52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 s="52"/>
      <c r="B4327" s="52"/>
      <c r="C4327" s="52"/>
      <c r="D4327" s="52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 s="52"/>
      <c r="B4328" s="52"/>
      <c r="C4328" s="52"/>
      <c r="D4328" s="52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 s="52"/>
      <c r="B4329" s="52"/>
      <c r="C4329" s="52"/>
      <c r="D4329" s="52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 s="52"/>
      <c r="B4330" s="52"/>
      <c r="C4330" s="52"/>
      <c r="D4330" s="52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 s="52"/>
      <c r="B4331" s="52"/>
      <c r="C4331" s="52"/>
      <c r="D4331" s="52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 s="52"/>
      <c r="B4332" s="52"/>
      <c r="C4332" s="52"/>
      <c r="D4332" s="5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 s="52"/>
      <c r="B4333" s="52"/>
      <c r="C4333" s="52"/>
      <c r="D4333" s="52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 s="52"/>
      <c r="B4334" s="52"/>
      <c r="C4334" s="52"/>
      <c r="D4334" s="52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 s="52"/>
      <c r="B4335" s="52"/>
      <c r="C4335" s="52"/>
      <c r="D4335" s="52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 s="52"/>
      <c r="B4336" s="52"/>
      <c r="C4336" s="52"/>
      <c r="D4336" s="52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 s="52"/>
      <c r="B4337" s="52"/>
      <c r="C4337" s="52"/>
      <c r="D4337" s="52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 s="52"/>
      <c r="B4338" s="52"/>
      <c r="C4338" s="52"/>
      <c r="D4338" s="52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 s="52"/>
      <c r="B4339" s="52"/>
      <c r="C4339" s="52"/>
      <c r="D4339" s="52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 s="52"/>
      <c r="B4340" s="52"/>
      <c r="C4340" s="52"/>
      <c r="D4340" s="52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 s="52"/>
      <c r="B4341" s="52"/>
      <c r="C4341" s="52"/>
      <c r="D4341" s="52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 s="52"/>
      <c r="B4342" s="52"/>
      <c r="C4342" s="52"/>
      <c r="D4342" s="5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 s="52"/>
      <c r="B4343" s="52"/>
      <c r="C4343" s="52"/>
      <c r="D4343" s="52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 s="52"/>
      <c r="B4344" s="52"/>
      <c r="C4344" s="52"/>
      <c r="D4344" s="52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 s="52"/>
      <c r="B4345" s="52"/>
      <c r="C4345" s="52"/>
      <c r="D4345" s="52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 s="52"/>
      <c r="B4346" s="52"/>
      <c r="C4346" s="52"/>
      <c r="D4346" s="52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 s="52"/>
      <c r="B4347" s="52"/>
      <c r="C4347" s="52"/>
      <c r="D4347" s="52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 s="52"/>
      <c r="B4348" s="52"/>
      <c r="C4348" s="52"/>
      <c r="D4348" s="52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 s="52"/>
      <c r="B4349" s="52"/>
      <c r="C4349" s="52"/>
      <c r="D4349" s="52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 s="52"/>
      <c r="B4350" s="52"/>
      <c r="C4350" s="52"/>
      <c r="D4350" s="52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 s="52"/>
      <c r="B4351" s="52"/>
      <c r="C4351" s="52"/>
      <c r="D4351" s="52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 s="52"/>
      <c r="B4352" s="52"/>
      <c r="C4352" s="52"/>
      <c r="D4352" s="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 s="52"/>
      <c r="B4353" s="52"/>
      <c r="C4353" s="52"/>
      <c r="D4353" s="52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 s="52"/>
      <c r="B4354" s="52"/>
      <c r="C4354" s="52"/>
      <c r="D4354" s="52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 s="52"/>
      <c r="B4355" s="52"/>
      <c r="C4355" s="52"/>
      <c r="D4355" s="52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 s="52"/>
      <c r="B4356" s="52"/>
      <c r="C4356" s="52"/>
      <c r="D4356" s="52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 s="52"/>
      <c r="B4357" s="52"/>
      <c r="C4357" s="52"/>
      <c r="D4357" s="52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 s="52"/>
      <c r="B4358" s="52"/>
      <c r="C4358" s="52"/>
      <c r="D4358" s="52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 s="52"/>
      <c r="B4359" s="52"/>
      <c r="C4359" s="52"/>
      <c r="D4359" s="52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 s="52"/>
      <c r="B4360" s="52"/>
      <c r="C4360" s="52"/>
      <c r="D4360" s="52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 s="52"/>
      <c r="B4361" s="52"/>
      <c r="C4361" s="52"/>
      <c r="D4361" s="52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 s="52"/>
      <c r="B4362" s="52"/>
      <c r="C4362" s="52"/>
      <c r="D4362" s="5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 s="52"/>
      <c r="B4363" s="52"/>
      <c r="C4363" s="52"/>
      <c r="D4363" s="52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 s="52"/>
      <c r="B4364" s="52"/>
      <c r="C4364" s="52"/>
      <c r="D4364" s="52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 s="52"/>
      <c r="B4365" s="52"/>
      <c r="C4365" s="52"/>
      <c r="D4365" s="52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 s="52"/>
      <c r="B4366" s="52"/>
      <c r="C4366" s="52"/>
      <c r="D4366" s="52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 s="52"/>
      <c r="B4367" s="52"/>
      <c r="C4367" s="52"/>
      <c r="D4367" s="52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 s="52"/>
      <c r="B4368" s="52"/>
      <c r="C4368" s="52"/>
      <c r="D4368" s="52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 s="52"/>
      <c r="B4369" s="52"/>
      <c r="C4369" s="52"/>
      <c r="D4369" s="52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 s="52"/>
      <c r="B4370" s="52"/>
      <c r="C4370" s="52"/>
      <c r="D4370" s="52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 s="52"/>
      <c r="B4371" s="52"/>
      <c r="C4371" s="52"/>
      <c r="D4371" s="52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 s="52"/>
      <c r="B4372" s="52"/>
      <c r="C4372" s="52"/>
      <c r="D4372" s="5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 s="52"/>
      <c r="B4373" s="52"/>
      <c r="C4373" s="52"/>
      <c r="D4373" s="52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 s="52"/>
      <c r="B4374" s="52"/>
      <c r="C4374" s="52"/>
      <c r="D4374" s="52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 s="52"/>
      <c r="B4375" s="52"/>
      <c r="C4375" s="52"/>
      <c r="D4375" s="52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 s="52"/>
      <c r="B4376" s="52"/>
      <c r="C4376" s="52"/>
      <c r="D4376" s="52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 s="52"/>
      <c r="B4377" s="52"/>
      <c r="C4377" s="52"/>
      <c r="D4377" s="52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 s="52"/>
      <c r="B4378" s="52"/>
      <c r="C4378" s="52"/>
      <c r="D4378" s="52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 s="52"/>
      <c r="B4379" s="52"/>
      <c r="C4379" s="52"/>
      <c r="D4379" s="52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 s="52"/>
      <c r="B4380" s="52"/>
      <c r="C4380" s="52"/>
      <c r="D4380" s="52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 s="52"/>
      <c r="B4381" s="52"/>
      <c r="C4381" s="52"/>
      <c r="D4381" s="52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 s="52"/>
      <c r="B4382" s="52"/>
      <c r="C4382" s="52"/>
      <c r="D4382" s="5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 s="52"/>
      <c r="B4383" s="52"/>
      <c r="C4383" s="52"/>
      <c r="D4383" s="52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 s="52"/>
      <c r="B4384" s="52"/>
      <c r="C4384" s="52"/>
      <c r="D4384" s="52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 s="52"/>
      <c r="B4385" s="52"/>
      <c r="C4385" s="52"/>
      <c r="D4385" s="52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 s="52"/>
      <c r="B4386" s="52"/>
      <c r="C4386" s="52"/>
      <c r="D4386" s="52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 s="52"/>
      <c r="B4387" s="52"/>
      <c r="C4387" s="52"/>
      <c r="D4387" s="52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 s="52"/>
      <c r="B4388" s="52"/>
      <c r="C4388" s="52"/>
      <c r="D4388" s="52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 s="52"/>
      <c r="B4389" s="52"/>
      <c r="C4389" s="52"/>
      <c r="D4389" s="52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 s="52"/>
      <c r="B4390" s="52"/>
      <c r="C4390" s="52"/>
      <c r="D4390" s="52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 s="52"/>
      <c r="B4391" s="52"/>
      <c r="C4391" s="52"/>
      <c r="D4391" s="52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 s="52"/>
      <c r="B4392" s="52"/>
      <c r="C4392" s="52"/>
      <c r="D4392" s="5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 s="52"/>
      <c r="B4393" s="52"/>
      <c r="C4393" s="52"/>
      <c r="D4393" s="52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 s="52"/>
      <c r="B4394" s="52"/>
      <c r="C4394" s="52"/>
      <c r="D4394" s="52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 s="52"/>
      <c r="B4395" s="52"/>
      <c r="C4395" s="52"/>
      <c r="D4395" s="52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 s="52"/>
      <c r="B4396" s="52"/>
      <c r="C4396" s="52"/>
      <c r="D4396" s="52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 s="52"/>
      <c r="B4397" s="52"/>
      <c r="C4397" s="52"/>
      <c r="D4397" s="52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 s="52"/>
      <c r="B4398" s="52"/>
      <c r="C4398" s="52"/>
      <c r="D4398" s="52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 s="52"/>
      <c r="B4399" s="52"/>
      <c r="C4399" s="52"/>
      <c r="D4399" s="52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 s="52"/>
      <c r="B4400" s="52"/>
      <c r="C4400" s="52"/>
      <c r="D4400" s="52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 s="52"/>
      <c r="B4401" s="52"/>
      <c r="C4401" s="52"/>
      <c r="D4401" s="52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 s="52"/>
      <c r="B4402" s="52"/>
      <c r="C4402" s="52"/>
      <c r="D4402" s="5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 s="52"/>
      <c r="B4403" s="52"/>
      <c r="C4403" s="52"/>
      <c r="D4403" s="52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 s="52"/>
      <c r="B4404" s="52"/>
      <c r="C4404" s="52"/>
      <c r="D4404" s="52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 s="52"/>
      <c r="B4405" s="52"/>
      <c r="C4405" s="52"/>
      <c r="D4405" s="52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 s="52"/>
      <c r="B4406" s="52"/>
      <c r="C4406" s="52"/>
      <c r="D4406" s="52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 s="52"/>
      <c r="B4407" s="52"/>
      <c r="C4407" s="52"/>
      <c r="D4407" s="52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 s="52"/>
      <c r="B4408" s="52"/>
      <c r="C4408" s="52"/>
      <c r="D4408" s="52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 s="52"/>
      <c r="B4409" s="52"/>
      <c r="C4409" s="52"/>
      <c r="D4409" s="52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 s="52"/>
      <c r="B4410" s="52"/>
      <c r="C4410" s="52"/>
      <c r="D4410" s="52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 s="52"/>
      <c r="B4411" s="52"/>
      <c r="C4411" s="52"/>
      <c r="D4411" s="52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 s="52"/>
      <c r="B4412" s="52"/>
      <c r="C4412" s="52"/>
      <c r="D4412" s="5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 s="52"/>
      <c r="B4413" s="52"/>
      <c r="C4413" s="52"/>
      <c r="D4413" s="52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 s="52"/>
      <c r="B4414" s="52"/>
      <c r="C4414" s="52"/>
      <c r="D4414" s="52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 s="52"/>
      <c r="B4415" s="52"/>
      <c r="C4415" s="52"/>
      <c r="D4415" s="52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 s="52"/>
      <c r="B4416" s="52"/>
      <c r="C4416" s="52"/>
      <c r="D4416" s="52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 s="52"/>
      <c r="B4417" s="52"/>
      <c r="C4417" s="52"/>
      <c r="D4417" s="52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 s="52"/>
      <c r="B4418" s="52"/>
      <c r="C4418" s="52"/>
      <c r="D4418" s="52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 s="52"/>
      <c r="B4419" s="52"/>
      <c r="C4419" s="52"/>
      <c r="D4419" s="52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 s="52"/>
      <c r="B4420" s="52"/>
      <c r="C4420" s="52"/>
      <c r="D4420" s="52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 s="52"/>
      <c r="B4421" s="52"/>
      <c r="C4421" s="52"/>
      <c r="D4421" s="52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 s="52"/>
      <c r="B4422" s="52"/>
      <c r="C4422" s="52"/>
      <c r="D4422" s="5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 s="52"/>
      <c r="B4423" s="52"/>
      <c r="C4423" s="52"/>
      <c r="D4423" s="52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 s="52"/>
      <c r="B4424" s="52"/>
      <c r="C4424" s="52"/>
      <c r="D4424" s="52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 s="52"/>
      <c r="B4425" s="52"/>
      <c r="C4425" s="52"/>
      <c r="D4425" s="52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 s="52"/>
      <c r="B4426" s="52"/>
      <c r="C4426" s="52"/>
      <c r="D4426" s="52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 s="52"/>
      <c r="B4427" s="52"/>
      <c r="C4427" s="52"/>
      <c r="D4427" s="52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 s="52"/>
      <c r="B4428" s="52"/>
      <c r="C4428" s="52"/>
      <c r="D4428" s="52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 s="52"/>
      <c r="B4429" s="52"/>
      <c r="C4429" s="52"/>
      <c r="D4429" s="52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 s="52"/>
      <c r="B4430" s="52"/>
      <c r="C4430" s="52"/>
      <c r="D4430" s="52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 s="52"/>
      <c r="B4431" s="52"/>
      <c r="C4431" s="52"/>
      <c r="D4431" s="52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 s="52"/>
      <c r="B4432" s="52"/>
      <c r="C4432" s="52"/>
      <c r="D4432" s="5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 s="52"/>
      <c r="B4433" s="52"/>
      <c r="C4433" s="52"/>
      <c r="D4433" s="52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 s="52"/>
      <c r="B4434" s="52"/>
      <c r="C4434" s="52"/>
      <c r="D4434" s="52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 s="52"/>
      <c r="B4435" s="52"/>
      <c r="C4435" s="52"/>
      <c r="D4435" s="52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 s="52"/>
      <c r="B4436" s="52"/>
      <c r="C4436" s="52"/>
      <c r="D4436" s="52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 s="52"/>
      <c r="B4437" s="52"/>
      <c r="C4437" s="52"/>
      <c r="D4437" s="52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 s="52"/>
      <c r="B4438" s="52"/>
      <c r="C4438" s="52"/>
      <c r="D4438" s="52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 s="52"/>
      <c r="B4439" s="52"/>
      <c r="C4439" s="52"/>
      <c r="D4439" s="52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 s="52"/>
      <c r="B4440" s="52"/>
      <c r="C4440" s="52"/>
      <c r="D4440" s="52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 s="52"/>
      <c r="B4441" s="52"/>
      <c r="C4441" s="52"/>
      <c r="D4441" s="52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 s="52"/>
      <c r="B4442" s="52"/>
      <c r="C4442" s="52"/>
      <c r="D4442" s="5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 s="52"/>
      <c r="B4443" s="52"/>
      <c r="C4443" s="52"/>
      <c r="D4443" s="52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 s="52"/>
      <c r="B4444" s="52"/>
      <c r="C4444" s="52"/>
      <c r="D4444" s="52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 s="52"/>
      <c r="B4445" s="52"/>
      <c r="C4445" s="52"/>
      <c r="D4445" s="52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 s="52"/>
      <c r="B4446" s="52"/>
      <c r="C4446" s="52"/>
      <c r="D4446" s="52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 s="52"/>
      <c r="B4447" s="52"/>
      <c r="C4447" s="52"/>
      <c r="D4447" s="52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 s="52"/>
      <c r="B4448" s="52"/>
      <c r="C4448" s="52"/>
      <c r="D4448" s="52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 s="52"/>
      <c r="B4449" s="52"/>
      <c r="C4449" s="52"/>
      <c r="D4449" s="52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 s="52"/>
      <c r="B4450" s="52"/>
      <c r="C4450" s="52"/>
      <c r="D4450" s="52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 s="52"/>
      <c r="B4451" s="52"/>
      <c r="C4451" s="52"/>
      <c r="D4451" s="52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 s="52"/>
      <c r="B4452" s="52"/>
      <c r="C4452" s="52"/>
      <c r="D4452" s="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 s="52"/>
      <c r="B4453" s="52"/>
      <c r="C4453" s="52"/>
      <c r="D4453" s="52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 s="52"/>
      <c r="B4454" s="52"/>
      <c r="C4454" s="52"/>
      <c r="D4454" s="52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 s="52"/>
      <c r="B4455" s="52"/>
      <c r="C4455" s="52"/>
      <c r="D4455" s="52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 s="52"/>
      <c r="B4456" s="52"/>
      <c r="C4456" s="52"/>
      <c r="D4456" s="52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 s="52"/>
      <c r="B4457" s="52"/>
      <c r="C4457" s="52"/>
      <c r="D4457" s="52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 s="52"/>
      <c r="B4458" s="52"/>
      <c r="C4458" s="52"/>
      <c r="D4458" s="52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 s="52"/>
      <c r="B4459" s="52"/>
      <c r="C4459" s="52"/>
      <c r="D4459" s="52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 s="52"/>
      <c r="B4460" s="52"/>
      <c r="C4460" s="52"/>
      <c r="D4460" s="52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 s="52"/>
      <c r="B4461" s="52"/>
      <c r="C4461" s="52"/>
      <c r="D4461" s="52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 s="52"/>
      <c r="B4462" s="52"/>
      <c r="C4462" s="52"/>
      <c r="D4462" s="5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 s="52"/>
      <c r="B4463" s="52"/>
      <c r="C4463" s="52"/>
      <c r="D4463" s="52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 s="52"/>
      <c r="B4464" s="52"/>
      <c r="C4464" s="52"/>
      <c r="D4464" s="52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 s="52"/>
      <c r="B4465" s="52"/>
      <c r="C4465" s="52"/>
      <c r="D4465" s="52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 s="52"/>
      <c r="B4466" s="52"/>
      <c r="C4466" s="52"/>
      <c r="D4466" s="52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 s="52"/>
      <c r="B4467" s="52"/>
      <c r="C4467" s="52"/>
      <c r="D4467" s="52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 s="52"/>
      <c r="B4468" s="52"/>
      <c r="C4468" s="52"/>
      <c r="D4468" s="52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 s="52"/>
      <c r="B4469" s="52"/>
      <c r="C4469" s="52"/>
      <c r="D4469" s="52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 s="52"/>
      <c r="B4470" s="52"/>
      <c r="C4470" s="52"/>
      <c r="D4470" s="52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 s="52"/>
      <c r="B4471" s="52"/>
      <c r="C4471" s="52"/>
      <c r="D4471" s="52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 s="52"/>
      <c r="B4472" s="52"/>
      <c r="C4472" s="52"/>
      <c r="D4472" s="5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 s="52"/>
      <c r="B4473" s="52"/>
      <c r="C4473" s="52"/>
      <c r="D4473" s="52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 s="52"/>
      <c r="B4474" s="52"/>
      <c r="C4474" s="52"/>
      <c r="D4474" s="52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 s="52"/>
      <c r="B4475" s="52"/>
      <c r="C4475" s="52"/>
      <c r="D4475" s="52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 s="52"/>
      <c r="B4476" s="52"/>
      <c r="C4476" s="52"/>
      <c r="D4476" s="52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 s="52"/>
      <c r="B4477" s="52"/>
      <c r="C4477" s="52"/>
      <c r="D4477" s="52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 s="52"/>
      <c r="B4478" s="52"/>
      <c r="C4478" s="52"/>
      <c r="D4478" s="52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 s="52"/>
      <c r="B4479" s="52"/>
      <c r="C4479" s="52"/>
      <c r="D4479" s="52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 s="52"/>
      <c r="B4480" s="52"/>
      <c r="C4480" s="52"/>
      <c r="D4480" s="52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 s="52"/>
      <c r="B4481" s="52"/>
      <c r="C4481" s="52"/>
      <c r="D4481" s="52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 s="52"/>
      <c r="B4482" s="52"/>
      <c r="C4482" s="52"/>
      <c r="D4482" s="5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 s="52"/>
      <c r="B4483" s="52"/>
      <c r="C4483" s="52"/>
      <c r="D4483" s="52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 s="52"/>
      <c r="B4484" s="52"/>
      <c r="C4484" s="52"/>
      <c r="D4484" s="52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 s="52"/>
      <c r="B4485" s="52"/>
      <c r="C4485" s="52"/>
      <c r="D4485" s="52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 s="52"/>
      <c r="B4486" s="52"/>
      <c r="C4486" s="52"/>
      <c r="D4486" s="52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 s="52"/>
      <c r="B4487" s="52"/>
      <c r="C4487" s="52"/>
      <c r="D4487" s="52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 s="52"/>
      <c r="B4488" s="52"/>
      <c r="C4488" s="52"/>
      <c r="D4488" s="52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 s="52"/>
      <c r="B4489" s="52"/>
      <c r="C4489" s="52"/>
      <c r="D4489" s="52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 s="52"/>
      <c r="B4490" s="52"/>
      <c r="C4490" s="52"/>
      <c r="D4490" s="52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 s="52"/>
      <c r="B4491" s="52"/>
      <c r="C4491" s="52"/>
      <c r="D4491" s="52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 s="52"/>
      <c r="B4492" s="52"/>
      <c r="C4492" s="52"/>
      <c r="D4492" s="5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 s="52"/>
      <c r="B4493" s="52"/>
      <c r="C4493" s="52"/>
      <c r="D4493" s="52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 s="52"/>
      <c r="B4494" s="52"/>
      <c r="C4494" s="52"/>
      <c r="D4494" s="52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 s="52"/>
      <c r="B4495" s="52"/>
      <c r="C4495" s="52"/>
      <c r="D4495" s="52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 s="52"/>
      <c r="B4496" s="52"/>
      <c r="C4496" s="52"/>
      <c r="D4496" s="52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 s="52"/>
      <c r="B4497" s="52"/>
      <c r="C4497" s="52"/>
      <c r="D4497" s="52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 s="52"/>
      <c r="B4498" s="52"/>
      <c r="C4498" s="52"/>
      <c r="D4498" s="52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 s="52"/>
      <c r="B4499" s="52"/>
      <c r="C4499" s="52"/>
      <c r="D4499" s="52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 s="52"/>
      <c r="B4500" s="52"/>
      <c r="C4500" s="52"/>
      <c r="D4500" s="52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 s="52"/>
      <c r="B4501" s="52"/>
      <c r="C4501" s="52"/>
      <c r="D4501" s="52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 s="52"/>
      <c r="B4502" s="52"/>
      <c r="C4502" s="52"/>
      <c r="D4502" s="5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 s="52"/>
      <c r="B4503" s="52"/>
      <c r="C4503" s="52"/>
      <c r="D4503" s="52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 s="52"/>
      <c r="B4504" s="52"/>
      <c r="C4504" s="52"/>
      <c r="D4504" s="52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 s="52"/>
      <c r="B4505" s="52"/>
      <c r="C4505" s="52"/>
      <c r="D4505" s="52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 s="52"/>
      <c r="B4506" s="52"/>
      <c r="C4506" s="52"/>
      <c r="D4506" s="52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 s="52"/>
      <c r="B4507" s="52"/>
      <c r="C4507" s="52"/>
      <c r="D4507" s="52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 s="52"/>
      <c r="B4508" s="52"/>
      <c r="C4508" s="52"/>
      <c r="D4508" s="52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 s="52"/>
      <c r="B4509" s="52"/>
      <c r="C4509" s="52"/>
      <c r="D4509" s="52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 s="52"/>
      <c r="B4510" s="52"/>
      <c r="C4510" s="52"/>
      <c r="D4510" s="52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 s="52"/>
      <c r="B4511" s="52"/>
      <c r="C4511" s="52"/>
      <c r="D4511" s="52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 s="52"/>
      <c r="B4512" s="52"/>
      <c r="C4512" s="52"/>
      <c r="D4512" s="5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 s="52"/>
      <c r="B4513" s="52"/>
      <c r="C4513" s="52"/>
      <c r="D4513" s="52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 s="52"/>
      <c r="B4514" s="52"/>
      <c r="C4514" s="52"/>
      <c r="D4514" s="52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 s="52"/>
      <c r="B4515" s="52"/>
      <c r="C4515" s="52"/>
      <c r="D4515" s="52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 s="52"/>
      <c r="B4516" s="52"/>
      <c r="C4516" s="52"/>
      <c r="D4516" s="52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 s="52"/>
      <c r="B4517" s="52"/>
      <c r="C4517" s="52"/>
      <c r="D4517" s="52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 s="52"/>
      <c r="B4518" s="52"/>
      <c r="C4518" s="52"/>
      <c r="D4518" s="52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 s="52"/>
      <c r="B4519" s="52"/>
      <c r="C4519" s="52"/>
      <c r="D4519" s="52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 s="52"/>
      <c r="B4520" s="52"/>
      <c r="C4520" s="52"/>
      <c r="D4520" s="52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 s="52"/>
      <c r="B4521" s="52"/>
      <c r="C4521" s="52"/>
      <c r="D4521" s="52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 s="52"/>
      <c r="B4522" s="52"/>
      <c r="C4522" s="52"/>
      <c r="D4522" s="5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 s="52"/>
      <c r="B4523" s="52"/>
      <c r="C4523" s="52"/>
      <c r="D4523" s="52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 s="52"/>
      <c r="B4524" s="52"/>
      <c r="C4524" s="52"/>
      <c r="D4524" s="52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 s="52"/>
      <c r="B4525" s="52"/>
      <c r="C4525" s="52"/>
      <c r="D4525" s="52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 s="52"/>
      <c r="B4526" s="52"/>
      <c r="C4526" s="52"/>
      <c r="D4526" s="52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 s="52"/>
      <c r="B4527" s="52"/>
      <c r="C4527" s="52"/>
      <c r="D4527" s="52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 s="52"/>
      <c r="B4528" s="52"/>
      <c r="C4528" s="52"/>
      <c r="D4528" s="52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 s="52"/>
      <c r="B4529" s="52"/>
      <c r="C4529" s="52"/>
      <c r="D4529" s="52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 s="52"/>
      <c r="B4530" s="52"/>
      <c r="C4530" s="52"/>
      <c r="D4530" s="52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 s="52"/>
      <c r="B4531" s="52"/>
      <c r="C4531" s="52"/>
      <c r="D4531" s="52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 s="52"/>
      <c r="B4532" s="52"/>
      <c r="C4532" s="52"/>
      <c r="D4532" s="5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 s="52"/>
      <c r="B4533" s="52"/>
      <c r="C4533" s="52"/>
      <c r="D4533" s="52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 s="52"/>
      <c r="B4534" s="52"/>
      <c r="C4534" s="52"/>
      <c r="D4534" s="52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 s="52"/>
      <c r="B4535" s="52"/>
      <c r="C4535" s="52"/>
      <c r="D4535" s="52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 s="52"/>
      <c r="B4536" s="52"/>
      <c r="C4536" s="52"/>
      <c r="D4536" s="52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 s="52"/>
      <c r="B4537" s="52"/>
      <c r="C4537" s="52"/>
      <c r="D4537" s="52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 s="52"/>
      <c r="B4538" s="52"/>
      <c r="C4538" s="52"/>
      <c r="D4538" s="52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 s="52"/>
      <c r="B4539" s="52"/>
      <c r="C4539" s="52"/>
      <c r="D4539" s="52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 s="52"/>
      <c r="B4540" s="52"/>
      <c r="C4540" s="52"/>
      <c r="D4540" s="52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 s="52"/>
      <c r="B4541" s="52"/>
      <c r="C4541" s="52"/>
      <c r="D4541" s="52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 s="52"/>
      <c r="B4542" s="52"/>
      <c r="C4542" s="52"/>
      <c r="D4542" s="5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 s="52"/>
      <c r="B4543" s="52"/>
      <c r="C4543" s="52"/>
      <c r="D4543" s="52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 s="52"/>
      <c r="B4544" s="52"/>
      <c r="C4544" s="52"/>
      <c r="D4544" s="52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 s="52"/>
      <c r="B4545" s="52"/>
      <c r="C4545" s="52"/>
      <c r="D4545" s="52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 s="52"/>
      <c r="B4546" s="52"/>
      <c r="C4546" s="52"/>
      <c r="D4546" s="52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 s="52"/>
      <c r="B4547" s="52"/>
      <c r="C4547" s="52"/>
      <c r="D4547" s="52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 s="52"/>
      <c r="B4548" s="52"/>
      <c r="C4548" s="52"/>
      <c r="D4548" s="52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 s="52"/>
      <c r="B4549" s="52"/>
      <c r="C4549" s="52"/>
      <c r="D4549" s="52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 s="52"/>
      <c r="B4550" s="52"/>
      <c r="C4550" s="52"/>
      <c r="D4550" s="52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 s="52"/>
      <c r="B4551" s="52"/>
      <c r="C4551" s="52"/>
      <c r="D4551" s="52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 s="52"/>
      <c r="B4552" s="52"/>
      <c r="C4552" s="52"/>
      <c r="D4552" s="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 s="52"/>
      <c r="B4553" s="52"/>
      <c r="C4553" s="52"/>
      <c r="D4553" s="52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 s="52"/>
      <c r="B4554" s="52"/>
      <c r="C4554" s="52"/>
      <c r="D4554" s="52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 s="52"/>
      <c r="B4555" s="52"/>
      <c r="C4555" s="52"/>
      <c r="D4555" s="52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 s="52"/>
      <c r="B4556" s="52"/>
      <c r="C4556" s="52"/>
      <c r="D4556" s="52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 s="52"/>
      <c r="B4557" s="52"/>
      <c r="C4557" s="52"/>
      <c r="D4557" s="52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 s="52"/>
      <c r="B4558" s="52"/>
      <c r="C4558" s="52"/>
      <c r="D4558" s="52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 s="52"/>
      <c r="B4559" s="52"/>
      <c r="C4559" s="52"/>
      <c r="D4559" s="52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 s="52"/>
      <c r="B4560" s="52"/>
      <c r="C4560" s="52"/>
      <c r="D4560" s="52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 s="52"/>
      <c r="B4561" s="52"/>
      <c r="C4561" s="52"/>
      <c r="D4561" s="52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 s="52"/>
      <c r="B4562" s="52"/>
      <c r="C4562" s="52"/>
      <c r="D4562" s="5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 s="52"/>
      <c r="B4563" s="52"/>
      <c r="C4563" s="52"/>
      <c r="D4563" s="52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 s="52"/>
      <c r="B4564" s="52"/>
      <c r="C4564" s="52"/>
      <c r="D4564" s="52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 s="52"/>
      <c r="B4565" s="52"/>
      <c r="C4565" s="52"/>
      <c r="D4565" s="52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 s="52"/>
      <c r="B4566" s="52"/>
      <c r="C4566" s="52"/>
      <c r="D4566" s="52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 s="52"/>
      <c r="B4567" s="52"/>
      <c r="C4567" s="52"/>
      <c r="D4567" s="52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 s="52"/>
      <c r="B4568" s="52"/>
      <c r="C4568" s="52"/>
      <c r="D4568" s="52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 s="52"/>
      <c r="B4569" s="52"/>
      <c r="C4569" s="52"/>
      <c r="D4569" s="52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 s="52"/>
      <c r="B4570" s="52"/>
      <c r="C4570" s="52"/>
      <c r="D4570" s="52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 s="52"/>
      <c r="B4571" s="52"/>
      <c r="C4571" s="52"/>
      <c r="D4571" s="52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 s="52"/>
      <c r="B4572" s="52"/>
      <c r="C4572" s="52"/>
      <c r="D4572" s="5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 s="52"/>
      <c r="B4573" s="52"/>
      <c r="C4573" s="52"/>
      <c r="D4573" s="52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 s="52"/>
      <c r="B4574" s="52"/>
      <c r="C4574" s="52"/>
      <c r="D4574" s="52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 s="52"/>
      <c r="B4575" s="52"/>
      <c r="C4575" s="52"/>
      <c r="D4575" s="52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 s="52"/>
      <c r="B4576" s="52"/>
      <c r="C4576" s="52"/>
      <c r="D4576" s="52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 s="52"/>
      <c r="B4577" s="52"/>
      <c r="C4577" s="52"/>
      <c r="D4577" s="52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 s="52"/>
      <c r="B4578" s="52"/>
      <c r="C4578" s="52"/>
      <c r="D4578" s="52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 s="52"/>
      <c r="B4579" s="52"/>
      <c r="C4579" s="52"/>
      <c r="D4579" s="52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 s="52"/>
      <c r="B4580" s="52"/>
      <c r="C4580" s="52"/>
      <c r="D4580" s="52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 s="52"/>
      <c r="B4581" s="52"/>
      <c r="C4581" s="52"/>
      <c r="D4581" s="52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 s="52"/>
      <c r="B4582" s="52"/>
      <c r="C4582" s="52"/>
      <c r="D4582" s="5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 s="52"/>
      <c r="B4583" s="52"/>
      <c r="C4583" s="52"/>
      <c r="D4583" s="52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 s="52"/>
      <c r="B4584" s="52"/>
      <c r="C4584" s="52"/>
      <c r="D4584" s="52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 s="52"/>
      <c r="B4585" s="52"/>
      <c r="C4585" s="52"/>
      <c r="D4585" s="52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 s="52"/>
      <c r="B4586" s="52"/>
      <c r="C4586" s="52"/>
      <c r="D4586" s="52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 s="52"/>
      <c r="B4587" s="52"/>
      <c r="C4587" s="52"/>
      <c r="D4587" s="52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 s="52"/>
      <c r="B4588" s="52"/>
      <c r="C4588" s="52"/>
      <c r="D4588" s="52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 s="52"/>
      <c r="B4589" s="52"/>
      <c r="C4589" s="52"/>
      <c r="D4589" s="52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 s="52"/>
      <c r="B4590" s="52"/>
      <c r="C4590" s="52"/>
      <c r="D4590" s="52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 s="52"/>
      <c r="B4591" s="52"/>
      <c r="C4591" s="52"/>
      <c r="D4591" s="52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 s="52"/>
      <c r="B4592" s="52"/>
      <c r="C4592" s="52"/>
      <c r="D4592" s="5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 s="52"/>
      <c r="B4593" s="52"/>
      <c r="C4593" s="52"/>
      <c r="D4593" s="52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 s="52"/>
      <c r="B4594" s="52"/>
      <c r="C4594" s="52"/>
      <c r="D4594" s="52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 s="52"/>
      <c r="B4595" s="52"/>
      <c r="C4595" s="52"/>
      <c r="D4595" s="52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 s="52"/>
      <c r="B4596" s="52"/>
      <c r="C4596" s="52"/>
      <c r="D4596" s="52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 s="52"/>
      <c r="B4597" s="52"/>
      <c r="C4597" s="52"/>
      <c r="D4597" s="52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 s="52"/>
      <c r="B4598" s="52"/>
      <c r="C4598" s="52"/>
      <c r="D4598" s="52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 s="52"/>
      <c r="B4599" s="52"/>
      <c r="C4599" s="52"/>
      <c r="D4599" s="52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 s="52"/>
      <c r="B4600" s="52"/>
      <c r="C4600" s="52"/>
      <c r="D4600" s="52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 s="52"/>
      <c r="B4601" s="52"/>
      <c r="C4601" s="52"/>
      <c r="D4601" s="52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 s="52"/>
      <c r="B4602" s="52"/>
      <c r="C4602" s="52"/>
      <c r="D4602" s="5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 s="52"/>
      <c r="B4603" s="52"/>
      <c r="C4603" s="52"/>
      <c r="D4603" s="52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 s="52"/>
      <c r="B4604" s="52"/>
      <c r="C4604" s="52"/>
      <c r="D4604" s="52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 s="52"/>
      <c r="B4605" s="52"/>
      <c r="C4605" s="52"/>
      <c r="D4605" s="52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 s="52"/>
      <c r="B4606" s="52"/>
      <c r="C4606" s="52"/>
      <c r="D4606" s="52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 s="52"/>
      <c r="B4607" s="52"/>
      <c r="C4607" s="52"/>
      <c r="D4607" s="52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 s="52"/>
      <c r="B4608" s="52"/>
      <c r="C4608" s="52"/>
      <c r="D4608" s="52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 s="52"/>
      <c r="B4609" s="52"/>
      <c r="C4609" s="52"/>
      <c r="D4609" s="52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 s="52"/>
      <c r="B4610" s="52"/>
      <c r="C4610" s="52"/>
      <c r="D4610" s="52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 s="52"/>
      <c r="B4611" s="52"/>
      <c r="C4611" s="52"/>
      <c r="D4611" s="52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 s="52"/>
      <c r="B4612" s="52"/>
      <c r="C4612" s="52"/>
      <c r="D4612" s="5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 s="52"/>
      <c r="B4613" s="52"/>
      <c r="C4613" s="52"/>
      <c r="D4613" s="52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 s="52"/>
      <c r="B4614" s="52"/>
      <c r="C4614" s="52"/>
      <c r="D4614" s="52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 s="52"/>
      <c r="B4615" s="52"/>
      <c r="C4615" s="52"/>
      <c r="D4615" s="52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 s="52"/>
      <c r="B4616" s="52"/>
      <c r="C4616" s="52"/>
      <c r="D4616" s="52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 s="52"/>
      <c r="B4617" s="52"/>
      <c r="C4617" s="52"/>
      <c r="D4617" s="52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 s="52"/>
      <c r="B4618" s="52"/>
      <c r="C4618" s="52"/>
      <c r="D4618" s="52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 s="52"/>
      <c r="B4619" s="52"/>
      <c r="C4619" s="52"/>
      <c r="D4619" s="52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 s="52"/>
      <c r="B4620" s="52"/>
      <c r="C4620" s="52"/>
      <c r="D4620" s="52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 s="52"/>
      <c r="B4621" s="52"/>
      <c r="C4621" s="52"/>
      <c r="D4621" s="52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 s="52"/>
      <c r="B4622" s="52"/>
      <c r="C4622" s="52"/>
      <c r="D4622" s="5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 s="52"/>
      <c r="B4623" s="52"/>
      <c r="C4623" s="52"/>
      <c r="D4623" s="52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 s="52"/>
      <c r="B4624" s="52"/>
      <c r="C4624" s="52"/>
      <c r="D4624" s="52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 s="52"/>
      <c r="B4625" s="52"/>
      <c r="C4625" s="52"/>
      <c r="D4625" s="52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 s="52"/>
      <c r="B4626" s="52"/>
      <c r="C4626" s="52"/>
      <c r="D4626" s="52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 s="52"/>
      <c r="B4627" s="52"/>
      <c r="C4627" s="52"/>
      <c r="D4627" s="52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 s="52"/>
      <c r="B4628" s="52"/>
      <c r="C4628" s="52"/>
      <c r="D4628" s="52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 s="52"/>
      <c r="B4629" s="52"/>
      <c r="C4629" s="52"/>
      <c r="D4629" s="52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 s="52"/>
      <c r="B4630" s="52"/>
      <c r="C4630" s="52"/>
      <c r="D4630" s="52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 s="52"/>
      <c r="B4631" s="52"/>
      <c r="C4631" s="52"/>
      <c r="D4631" s="52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 s="52"/>
      <c r="B4632" s="52"/>
      <c r="C4632" s="52"/>
      <c r="D4632" s="5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 s="52"/>
      <c r="B4633" s="52"/>
      <c r="C4633" s="52"/>
      <c r="D4633" s="52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 s="52"/>
      <c r="B4634" s="52"/>
      <c r="C4634" s="52"/>
      <c r="D4634" s="52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 s="52"/>
      <c r="B4635" s="52"/>
      <c r="C4635" s="52"/>
      <c r="D4635" s="52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 s="52"/>
      <c r="B4636" s="52"/>
      <c r="C4636" s="52"/>
      <c r="D4636" s="52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 s="52"/>
      <c r="B4637" s="52"/>
      <c r="C4637" s="52"/>
      <c r="D4637" s="52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 s="52"/>
      <c r="B4638" s="52"/>
      <c r="C4638" s="52"/>
      <c r="D4638" s="52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 s="52"/>
      <c r="B4639" s="52"/>
      <c r="C4639" s="52"/>
      <c r="D4639" s="52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 s="52"/>
      <c r="B4640" s="52"/>
      <c r="C4640" s="52"/>
      <c r="D4640" s="52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 s="52"/>
      <c r="B4641" s="52"/>
      <c r="C4641" s="52"/>
      <c r="D4641" s="52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 s="52"/>
      <c r="B4642" s="52"/>
      <c r="C4642" s="52"/>
      <c r="D4642" s="5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 s="52"/>
      <c r="B4643" s="52"/>
      <c r="C4643" s="52"/>
      <c r="D4643" s="52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 s="52"/>
      <c r="B4644" s="52"/>
      <c r="C4644" s="52"/>
      <c r="D4644" s="52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 s="52"/>
      <c r="B4645" s="52"/>
      <c r="C4645" s="52"/>
      <c r="D4645" s="52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 s="52"/>
      <c r="B4646" s="52"/>
      <c r="C4646" s="52"/>
      <c r="D4646" s="52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 s="52"/>
      <c r="B4647" s="52"/>
      <c r="C4647" s="52"/>
      <c r="D4647" s="52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 s="52"/>
      <c r="B4648" s="52"/>
      <c r="C4648" s="52"/>
      <c r="D4648" s="52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 s="52"/>
      <c r="B4649" s="52"/>
      <c r="C4649" s="52"/>
      <c r="D4649" s="52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 s="52"/>
      <c r="B4650" s="52"/>
      <c r="C4650" s="52"/>
      <c r="D4650" s="52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 s="52"/>
      <c r="B4651" s="52"/>
      <c r="C4651" s="52"/>
      <c r="D4651" s="52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 s="52"/>
      <c r="B4652" s="52"/>
      <c r="C4652" s="52"/>
      <c r="D4652" s="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 s="52"/>
      <c r="B4653" s="52"/>
      <c r="C4653" s="52"/>
      <c r="D4653" s="52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 s="52"/>
      <c r="B4654" s="52"/>
      <c r="C4654" s="52"/>
      <c r="D4654" s="52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 s="52"/>
      <c r="B4655" s="52"/>
      <c r="C4655" s="52"/>
      <c r="D4655" s="52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 s="52"/>
      <c r="B4656" s="52"/>
      <c r="C4656" s="52"/>
      <c r="D4656" s="52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 s="52"/>
      <c r="B4657" s="52"/>
      <c r="C4657" s="52"/>
      <c r="D4657" s="52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 s="52"/>
      <c r="B4658" s="52"/>
      <c r="C4658" s="52"/>
      <c r="D4658" s="52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 s="52"/>
      <c r="B4659" s="52"/>
      <c r="C4659" s="52"/>
      <c r="D4659" s="52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 s="52"/>
      <c r="B4660" s="52"/>
      <c r="C4660" s="52"/>
      <c r="D4660" s="52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 s="52"/>
      <c r="B4661" s="52"/>
      <c r="C4661" s="52"/>
      <c r="D4661" s="52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 s="52"/>
      <c r="B4662" s="52"/>
      <c r="C4662" s="52"/>
      <c r="D4662" s="5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 s="52"/>
      <c r="B4663" s="52"/>
      <c r="C4663" s="52"/>
      <c r="D4663" s="52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 s="52"/>
      <c r="B4664" s="52"/>
      <c r="C4664" s="52"/>
      <c r="D4664" s="52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 s="52"/>
      <c r="B4665" s="52"/>
      <c r="C4665" s="52"/>
      <c r="D4665" s="52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 s="52"/>
      <c r="B4666" s="52"/>
      <c r="C4666" s="52"/>
      <c r="D4666" s="52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 s="52"/>
      <c r="B4667" s="52"/>
      <c r="C4667" s="52"/>
      <c r="D4667" s="52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 s="52"/>
      <c r="B4668" s="52"/>
      <c r="C4668" s="52"/>
      <c r="D4668" s="52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 s="52"/>
      <c r="B4669" s="52"/>
      <c r="C4669" s="52"/>
      <c r="D4669" s="52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 s="52"/>
      <c r="B4670" s="52"/>
      <c r="C4670" s="52"/>
      <c r="D4670" s="52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 s="52"/>
      <c r="B4671" s="52"/>
      <c r="C4671" s="52"/>
      <c r="D4671" s="52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 s="52"/>
      <c r="B4672" s="52"/>
      <c r="C4672" s="52"/>
      <c r="D4672" s="5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 s="52"/>
      <c r="B4673" s="52"/>
      <c r="C4673" s="52"/>
      <c r="D4673" s="52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 s="52"/>
      <c r="B4674" s="52"/>
      <c r="C4674" s="52"/>
      <c r="D4674" s="52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 s="52"/>
      <c r="B4675" s="52"/>
      <c r="C4675" s="52"/>
      <c r="D4675" s="52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 s="52"/>
      <c r="B4676" s="52"/>
      <c r="C4676" s="52"/>
      <c r="D4676" s="52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 s="52"/>
      <c r="B4677" s="52"/>
      <c r="C4677" s="52"/>
      <c r="D4677" s="52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 s="52"/>
      <c r="B4678" s="52"/>
      <c r="C4678" s="52"/>
      <c r="D4678" s="52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 s="52"/>
      <c r="B4679" s="52"/>
      <c r="C4679" s="52"/>
      <c r="D4679" s="52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 s="52"/>
      <c r="B4680" s="52"/>
      <c r="C4680" s="52"/>
      <c r="D4680" s="52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 s="52"/>
      <c r="B4681" s="52"/>
      <c r="C4681" s="52"/>
      <c r="D4681" s="52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 s="52"/>
      <c r="B4682" s="52"/>
      <c r="C4682" s="52"/>
      <c r="D4682" s="5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 s="52"/>
      <c r="B4683" s="52"/>
      <c r="C4683" s="52"/>
      <c r="D4683" s="52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 s="52"/>
      <c r="B4684" s="52"/>
      <c r="C4684" s="52"/>
      <c r="D4684" s="52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 s="52"/>
      <c r="B4685" s="52"/>
      <c r="C4685" s="52"/>
      <c r="D4685" s="52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 s="52"/>
      <c r="B4686" s="52"/>
      <c r="C4686" s="52"/>
      <c r="D4686" s="52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 s="52"/>
      <c r="B4687" s="52"/>
      <c r="C4687" s="52"/>
      <c r="D4687" s="52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 s="52"/>
      <c r="B4688" s="52"/>
      <c r="C4688" s="52"/>
      <c r="D4688" s="52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 s="52"/>
      <c r="B4689" s="52"/>
      <c r="C4689" s="52"/>
      <c r="D4689" s="52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 s="52"/>
      <c r="B4690" s="52"/>
      <c r="C4690" s="52"/>
      <c r="D4690" s="52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 s="52"/>
      <c r="B4691" s="52"/>
      <c r="C4691" s="52"/>
      <c r="D4691" s="52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 s="52"/>
      <c r="B4692" s="52"/>
      <c r="C4692" s="52"/>
      <c r="D4692" s="5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 s="52"/>
      <c r="B4693" s="52"/>
      <c r="C4693" s="52"/>
      <c r="D4693" s="52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 s="52"/>
      <c r="B4694" s="52"/>
      <c r="C4694" s="52"/>
      <c r="D4694" s="52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 s="52"/>
      <c r="B4695" s="52"/>
      <c r="C4695" s="52"/>
      <c r="D4695" s="52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 s="52"/>
      <c r="B4696" s="52"/>
      <c r="C4696" s="52"/>
      <c r="D4696" s="52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 s="52"/>
      <c r="B4697" s="52"/>
      <c r="C4697" s="52"/>
      <c r="D4697" s="52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 s="52"/>
      <c r="B4698" s="52"/>
      <c r="C4698" s="52"/>
      <c r="D4698" s="52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 s="52"/>
      <c r="B4699" s="52"/>
      <c r="C4699" s="52"/>
      <c r="D4699" s="52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 s="52"/>
      <c r="B4700" s="52"/>
      <c r="C4700" s="52"/>
      <c r="D4700" s="52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 s="52"/>
      <c r="B4701" s="52"/>
      <c r="C4701" s="52"/>
      <c r="D4701" s="52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 s="52"/>
      <c r="B4702" s="52"/>
      <c r="C4702" s="52"/>
      <c r="D4702" s="5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 s="52"/>
      <c r="B4703" s="52"/>
      <c r="C4703" s="52"/>
      <c r="D4703" s="52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 s="52"/>
      <c r="B4704" s="52"/>
      <c r="C4704" s="52"/>
      <c r="D4704" s="52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 s="52"/>
      <c r="B4705" s="52"/>
      <c r="C4705" s="52"/>
      <c r="D4705" s="52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 s="52"/>
      <c r="B4706" s="52"/>
      <c r="C4706" s="52"/>
      <c r="D4706" s="52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 s="52"/>
      <c r="B4707" s="52"/>
      <c r="C4707" s="52"/>
      <c r="D4707" s="52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 s="52"/>
      <c r="B4708" s="52"/>
      <c r="C4708" s="52"/>
      <c r="D4708" s="52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 s="52"/>
      <c r="B4709" s="52"/>
      <c r="C4709" s="52"/>
      <c r="D4709" s="52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 s="52"/>
      <c r="B4710" s="52"/>
      <c r="C4710" s="52"/>
      <c r="D4710" s="52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 s="52"/>
      <c r="B4711" s="52"/>
      <c r="C4711" s="52"/>
      <c r="D4711" s="52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 s="52"/>
      <c r="B4712" s="52"/>
      <c r="C4712" s="52"/>
      <c r="D4712" s="5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 s="52"/>
      <c r="B4713" s="52"/>
      <c r="C4713" s="52"/>
      <c r="D4713" s="52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 s="52"/>
      <c r="B4714" s="52"/>
      <c r="C4714" s="52"/>
      <c r="D4714" s="52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 s="52"/>
      <c r="B4715" s="52"/>
      <c r="C4715" s="52"/>
      <c r="D4715" s="52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 s="52"/>
      <c r="B4716" s="52"/>
      <c r="C4716" s="52"/>
      <c r="D4716" s="52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 s="52"/>
      <c r="B4717" s="52"/>
      <c r="C4717" s="52"/>
      <c r="D4717" s="52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 s="52"/>
      <c r="B4718" s="52"/>
      <c r="C4718" s="52"/>
      <c r="D4718" s="52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 s="52"/>
      <c r="B4719" s="52"/>
      <c r="C4719" s="52"/>
      <c r="D4719" s="52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 s="52"/>
      <c r="B4720" s="52"/>
      <c r="C4720" s="52"/>
      <c r="D4720" s="52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 s="52"/>
      <c r="B4721" s="52"/>
      <c r="C4721" s="52"/>
      <c r="D4721" s="52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 s="52"/>
      <c r="B4722" s="52"/>
      <c r="C4722" s="52"/>
      <c r="D4722" s="5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 s="52"/>
      <c r="B4723" s="52"/>
      <c r="C4723" s="52"/>
      <c r="D4723" s="52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 s="52"/>
      <c r="B4724" s="52"/>
      <c r="C4724" s="52"/>
      <c r="D4724" s="52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 s="52"/>
      <c r="B4725" s="52"/>
      <c r="C4725" s="52"/>
      <c r="D4725" s="52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 s="52"/>
      <c r="B4726" s="52"/>
      <c r="C4726" s="52"/>
      <c r="D4726" s="52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 s="52"/>
      <c r="B4727" s="52"/>
      <c r="C4727" s="52"/>
      <c r="D4727" s="52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 s="52"/>
      <c r="B4728" s="52"/>
      <c r="C4728" s="52"/>
      <c r="D4728" s="52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 s="52"/>
      <c r="B4729" s="52"/>
      <c r="C4729" s="52"/>
      <c r="D4729" s="52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 s="52"/>
      <c r="B4730" s="52"/>
      <c r="C4730" s="52"/>
      <c r="D4730" s="52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 s="52"/>
      <c r="B4731" s="52"/>
      <c r="C4731" s="52"/>
      <c r="D4731" s="52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 s="52"/>
      <c r="B4732" s="52"/>
      <c r="C4732" s="52"/>
      <c r="D4732" s="5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 s="52"/>
      <c r="B4733" s="52"/>
      <c r="C4733" s="52"/>
      <c r="D4733" s="52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 s="52"/>
      <c r="B4734" s="52"/>
      <c r="C4734" s="52"/>
      <c r="D4734" s="52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 s="52"/>
      <c r="B4735" s="52"/>
      <c r="C4735" s="52"/>
      <c r="D4735" s="52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 s="52"/>
      <c r="B4736" s="52"/>
      <c r="C4736" s="52"/>
      <c r="D4736" s="52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 s="52"/>
      <c r="B4737" s="52"/>
      <c r="C4737" s="52"/>
      <c r="D4737" s="52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 s="52"/>
      <c r="B4738" s="52"/>
      <c r="C4738" s="52"/>
      <c r="D4738" s="52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 s="52"/>
      <c r="B4739" s="52"/>
      <c r="C4739" s="52"/>
      <c r="D4739" s="52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 s="52"/>
      <c r="B4740" s="52"/>
      <c r="C4740" s="52"/>
      <c r="D4740" s="52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 s="52"/>
      <c r="B4741" s="52"/>
      <c r="C4741" s="52"/>
      <c r="D4741" s="52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 s="52"/>
      <c r="B4742" s="52"/>
      <c r="C4742" s="52"/>
      <c r="D4742" s="5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 s="52"/>
      <c r="B4743" s="52"/>
      <c r="C4743" s="52"/>
      <c r="D4743" s="52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 s="52"/>
      <c r="B4744" s="52"/>
      <c r="C4744" s="52"/>
      <c r="D4744" s="52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 s="52"/>
      <c r="B4745" s="52"/>
      <c r="C4745" s="52"/>
      <c r="D4745" s="52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 s="52"/>
      <c r="B4746" s="52"/>
      <c r="C4746" s="52"/>
      <c r="D4746" s="52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 s="52"/>
      <c r="B4747" s="52"/>
      <c r="C4747" s="52"/>
      <c r="D4747" s="52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 s="52"/>
      <c r="B4748" s="52"/>
      <c r="C4748" s="52"/>
      <c r="D4748" s="52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 s="52"/>
      <c r="B4749" s="52"/>
      <c r="C4749" s="52"/>
      <c r="D4749" s="52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 s="52"/>
      <c r="B4750" s="52"/>
      <c r="C4750" s="52"/>
      <c r="D4750" s="52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 s="52"/>
      <c r="B4751" s="52"/>
      <c r="C4751" s="52"/>
      <c r="D4751" s="52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 s="52"/>
      <c r="B4752" s="52"/>
      <c r="C4752" s="52"/>
      <c r="D4752" s="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 s="52"/>
      <c r="B4753" s="52"/>
      <c r="C4753" s="52"/>
      <c r="D4753" s="52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 s="52"/>
      <c r="B4754" s="52"/>
      <c r="C4754" s="52"/>
      <c r="D4754" s="52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 s="52"/>
      <c r="B4755" s="52"/>
      <c r="C4755" s="52"/>
      <c r="D4755" s="52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 s="52"/>
      <c r="B4756" s="52"/>
      <c r="C4756" s="52"/>
      <c r="D4756" s="52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 s="52"/>
      <c r="B4757" s="52"/>
      <c r="C4757" s="52"/>
      <c r="D4757" s="52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 s="52"/>
      <c r="B4758" s="52"/>
      <c r="C4758" s="52"/>
      <c r="D4758" s="52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 s="52"/>
      <c r="B4759" s="52"/>
      <c r="C4759" s="52"/>
      <c r="D4759" s="52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 s="52"/>
      <c r="B4760" s="52"/>
      <c r="C4760" s="52"/>
      <c r="D4760" s="52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 s="52"/>
      <c r="B4761" s="52"/>
      <c r="C4761" s="52"/>
      <c r="D4761" s="52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 s="52"/>
      <c r="B4762" s="52"/>
      <c r="C4762" s="52"/>
      <c r="D4762" s="5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 s="52"/>
      <c r="B4763" s="52"/>
      <c r="C4763" s="52"/>
      <c r="D4763" s="52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 s="52"/>
      <c r="B4764" s="52"/>
      <c r="C4764" s="52"/>
      <c r="D4764" s="52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 s="52"/>
      <c r="B4765" s="52"/>
      <c r="C4765" s="52"/>
      <c r="D4765" s="52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 s="52"/>
      <c r="B4766" s="52"/>
      <c r="C4766" s="52"/>
      <c r="D4766" s="52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 s="52"/>
      <c r="B4767" s="52"/>
      <c r="C4767" s="52"/>
      <c r="D4767" s="52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 s="52"/>
      <c r="B4768" s="52"/>
      <c r="C4768" s="52"/>
      <c r="D4768" s="52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 s="52"/>
      <c r="B4769" s="52"/>
      <c r="C4769" s="52"/>
      <c r="D4769" s="52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 s="52"/>
      <c r="B4770" s="52"/>
      <c r="C4770" s="52"/>
      <c r="D4770" s="52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 s="52"/>
      <c r="B4771" s="52"/>
      <c r="C4771" s="52"/>
      <c r="D4771" s="52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 s="52"/>
      <c r="B4772" s="52"/>
      <c r="C4772" s="52"/>
      <c r="D4772" s="5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 s="52"/>
      <c r="B4773" s="52"/>
      <c r="C4773" s="52"/>
      <c r="D4773" s="52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 s="52"/>
      <c r="B4774" s="52"/>
      <c r="C4774" s="52"/>
      <c r="D4774" s="52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 s="52"/>
      <c r="B4775" s="52"/>
      <c r="C4775" s="52"/>
      <c r="D4775" s="52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 s="52"/>
      <c r="B4776" s="52"/>
      <c r="C4776" s="52"/>
      <c r="D4776" s="52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 s="52"/>
      <c r="B4777" s="52"/>
      <c r="C4777" s="52"/>
      <c r="D4777" s="52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 s="52"/>
      <c r="B4778" s="52"/>
      <c r="C4778" s="52"/>
      <c r="D4778" s="52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 s="52"/>
      <c r="B4779" s="52"/>
      <c r="C4779" s="52"/>
      <c r="D4779" s="52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 s="52"/>
      <c r="B4780" s="52"/>
      <c r="C4780" s="52"/>
      <c r="D4780" s="52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 s="52"/>
      <c r="B4781" s="52"/>
      <c r="C4781" s="52"/>
      <c r="D4781" s="52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 s="52"/>
      <c r="B4782" s="52"/>
      <c r="C4782" s="52"/>
      <c r="D4782" s="5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 s="52"/>
      <c r="B4783" s="52"/>
      <c r="C4783" s="52"/>
      <c r="D4783" s="52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 s="52"/>
      <c r="B4784" s="52"/>
      <c r="C4784" s="52"/>
      <c r="D4784" s="52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 s="52"/>
      <c r="B4785" s="52"/>
      <c r="C4785" s="52"/>
      <c r="D4785" s="52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 s="52"/>
      <c r="B4786" s="52"/>
      <c r="C4786" s="52"/>
      <c r="D4786" s="52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 s="52"/>
      <c r="B4787" s="52"/>
      <c r="C4787" s="52"/>
      <c r="D4787" s="52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 s="52"/>
      <c r="B4788" s="52"/>
      <c r="C4788" s="52"/>
      <c r="D4788" s="52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 s="52"/>
      <c r="B4789" s="52"/>
      <c r="C4789" s="52"/>
      <c r="D4789" s="52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 s="52"/>
      <c r="B4790" s="52"/>
      <c r="C4790" s="52"/>
      <c r="D4790" s="52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 s="52"/>
      <c r="B4791" s="52"/>
      <c r="C4791" s="52"/>
      <c r="D4791" s="52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 s="52"/>
      <c r="B4792" s="52"/>
      <c r="C4792" s="52"/>
      <c r="D4792" s="5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 s="52"/>
      <c r="B4793" s="52"/>
      <c r="C4793" s="52"/>
      <c r="D4793" s="52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 s="52"/>
      <c r="B4794" s="52"/>
      <c r="C4794" s="52"/>
      <c r="D4794" s="52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 s="52"/>
      <c r="B4795" s="52"/>
      <c r="C4795" s="52"/>
      <c r="D4795" s="52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 s="52"/>
      <c r="B4796" s="52"/>
      <c r="C4796" s="52"/>
      <c r="D4796" s="52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 s="52"/>
      <c r="B4797" s="52"/>
      <c r="C4797" s="52"/>
      <c r="D4797" s="52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 s="52"/>
      <c r="B4798" s="52"/>
      <c r="C4798" s="52"/>
      <c r="D4798" s="52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 s="52"/>
      <c r="B4799" s="52"/>
      <c r="C4799" s="52"/>
      <c r="D4799" s="52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 s="52"/>
      <c r="B4800" s="52"/>
      <c r="C4800" s="52"/>
      <c r="D4800" s="52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 s="52"/>
      <c r="B4801" s="52"/>
      <c r="C4801" s="52"/>
      <c r="D4801" s="52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 s="52"/>
      <c r="B4802" s="52"/>
      <c r="C4802" s="52"/>
      <c r="D4802" s="5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 s="52"/>
      <c r="B4803" s="52"/>
      <c r="C4803" s="52"/>
      <c r="D4803" s="52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 s="52"/>
      <c r="B4804" s="52"/>
      <c r="C4804" s="52"/>
      <c r="D4804" s="52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 s="52"/>
      <c r="B4805" s="52"/>
      <c r="C4805" s="52"/>
      <c r="D4805" s="52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 s="52"/>
      <c r="B4806" s="52"/>
      <c r="C4806" s="52"/>
      <c r="D4806" s="52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 s="52"/>
      <c r="B4807" s="52"/>
      <c r="C4807" s="52"/>
      <c r="D4807" s="52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 s="52"/>
      <c r="B4808" s="52"/>
      <c r="C4808" s="52"/>
      <c r="D4808" s="52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 s="52"/>
      <c r="B4809" s="52"/>
      <c r="C4809" s="52"/>
      <c r="D4809" s="52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 s="52"/>
      <c r="B4810" s="52"/>
      <c r="C4810" s="52"/>
      <c r="D4810" s="52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 s="52"/>
      <c r="B4811" s="52"/>
      <c r="C4811" s="52"/>
      <c r="D4811" s="52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 s="52"/>
      <c r="B4812" s="52"/>
      <c r="C4812" s="52"/>
      <c r="D4812" s="5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 s="52"/>
      <c r="B4813" s="52"/>
      <c r="C4813" s="52"/>
      <c r="D4813" s="52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 s="52"/>
      <c r="B4814" s="52"/>
      <c r="C4814" s="52"/>
      <c r="D4814" s="52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 s="52"/>
      <c r="B4815" s="52"/>
      <c r="C4815" s="52"/>
      <c r="D4815" s="52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 s="52"/>
      <c r="B4816" s="52"/>
      <c r="C4816" s="52"/>
      <c r="D4816" s="52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 s="52"/>
      <c r="B4817" s="52"/>
      <c r="C4817" s="52"/>
      <c r="D4817" s="52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 s="52"/>
      <c r="B4818" s="52"/>
      <c r="C4818" s="52"/>
      <c r="D4818" s="52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 s="52"/>
      <c r="B4819" s="52"/>
      <c r="C4819" s="52"/>
      <c r="D4819" s="52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 s="52"/>
      <c r="B4820" s="52"/>
      <c r="C4820" s="52"/>
      <c r="D4820" s="52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 s="52"/>
      <c r="B4821" s="52"/>
      <c r="C4821" s="52"/>
      <c r="D4821" s="52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 s="52"/>
      <c r="B4822" s="52"/>
      <c r="C4822" s="52"/>
      <c r="D4822" s="5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 s="52"/>
      <c r="B4823" s="52"/>
      <c r="C4823" s="52"/>
      <c r="D4823" s="52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 s="52"/>
      <c r="B4824" s="52"/>
      <c r="C4824" s="52"/>
      <c r="D4824" s="52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 s="52"/>
      <c r="B4825" s="52"/>
      <c r="C4825" s="52"/>
      <c r="D4825" s="52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 s="52"/>
      <c r="B4826" s="52"/>
      <c r="C4826" s="52"/>
      <c r="D4826" s="52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 s="52"/>
      <c r="B4827" s="52"/>
      <c r="C4827" s="52"/>
      <c r="D4827" s="52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 s="52"/>
      <c r="B4828" s="52"/>
      <c r="C4828" s="52"/>
      <c r="D4828" s="52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 s="52"/>
      <c r="B4829" s="52"/>
      <c r="C4829" s="52"/>
      <c r="D4829" s="52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 s="52"/>
      <c r="B4830" s="52"/>
      <c r="C4830" s="52"/>
      <c r="D4830" s="52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 s="52"/>
      <c r="B4831" s="52"/>
      <c r="C4831" s="52"/>
      <c r="D4831" s="52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 s="52"/>
      <c r="B4832" s="52"/>
      <c r="C4832" s="52"/>
      <c r="D4832" s="5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 s="52"/>
      <c r="B4833" s="52"/>
      <c r="C4833" s="52"/>
      <c r="D4833" s="52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 s="52"/>
      <c r="B4834" s="52"/>
      <c r="C4834" s="52"/>
      <c r="D4834" s="52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 s="52"/>
      <c r="B4835" s="52"/>
      <c r="C4835" s="52"/>
      <c r="D4835" s="52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 s="52"/>
      <c r="B4836" s="52"/>
      <c r="C4836" s="52"/>
      <c r="D4836" s="52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 s="52"/>
      <c r="B4837" s="52"/>
      <c r="C4837" s="52"/>
      <c r="D4837" s="52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 s="52"/>
      <c r="B4838" s="52"/>
      <c r="C4838" s="52"/>
      <c r="D4838" s="52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 s="52"/>
      <c r="B4839" s="52"/>
      <c r="C4839" s="52"/>
      <c r="D4839" s="52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 s="52"/>
      <c r="B4840" s="52"/>
      <c r="C4840" s="52"/>
      <c r="D4840" s="52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 s="52"/>
      <c r="B4841" s="52"/>
      <c r="C4841" s="52"/>
      <c r="D4841" s="52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 s="52"/>
      <c r="B4842" s="52"/>
      <c r="C4842" s="52"/>
      <c r="D4842" s="5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 s="52"/>
      <c r="B4843" s="52"/>
      <c r="C4843" s="52"/>
      <c r="D4843" s="52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 s="52"/>
      <c r="B4844" s="52"/>
      <c r="C4844" s="52"/>
      <c r="D4844" s="52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 s="52"/>
      <c r="B4845" s="52"/>
      <c r="C4845" s="52"/>
      <c r="D4845" s="52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 s="52"/>
      <c r="B4846" s="52"/>
      <c r="C4846" s="52"/>
      <c r="D4846" s="52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 s="52"/>
      <c r="B4847" s="52"/>
      <c r="C4847" s="52"/>
      <c r="D4847" s="52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 s="52"/>
      <c r="B4848" s="52"/>
      <c r="C4848" s="52"/>
      <c r="D4848" s="52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 s="52"/>
      <c r="B4849" s="52"/>
      <c r="C4849" s="52"/>
      <c r="D4849" s="52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 s="52"/>
      <c r="B4850" s="52"/>
      <c r="C4850" s="52"/>
      <c r="D4850" s="52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 s="52"/>
      <c r="B4851" s="52"/>
      <c r="C4851" s="52"/>
      <c r="D4851" s="52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 s="52"/>
      <c r="B4852" s="52"/>
      <c r="C4852" s="52"/>
      <c r="D4852" s="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 s="52"/>
      <c r="B4853" s="52"/>
      <c r="C4853" s="52"/>
      <c r="D4853" s="52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 s="52"/>
      <c r="B4854" s="52"/>
      <c r="C4854" s="52"/>
      <c r="D4854" s="52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 s="52"/>
      <c r="B4855" s="52"/>
      <c r="C4855" s="52"/>
      <c r="D4855" s="52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 s="52"/>
      <c r="B4856" s="52"/>
      <c r="C4856" s="52"/>
      <c r="D4856" s="52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 s="52"/>
      <c r="B4857" s="52"/>
      <c r="C4857" s="52"/>
      <c r="D4857" s="52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 s="52"/>
      <c r="B4858" s="52"/>
      <c r="C4858" s="52"/>
      <c r="D4858" s="52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 s="52"/>
      <c r="B4859" s="52"/>
      <c r="C4859" s="52"/>
      <c r="D4859" s="52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 s="52"/>
      <c r="B4860" s="52"/>
      <c r="C4860" s="52"/>
      <c r="D4860" s="52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 s="52"/>
      <c r="B4861" s="52"/>
      <c r="C4861" s="52"/>
      <c r="D4861" s="52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 s="52"/>
      <c r="B4862" s="52"/>
      <c r="C4862" s="52"/>
      <c r="D4862" s="5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 s="52"/>
      <c r="B4863" s="52"/>
      <c r="C4863" s="52"/>
      <c r="D4863" s="52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 s="52"/>
      <c r="B4864" s="52"/>
      <c r="C4864" s="52"/>
      <c r="D4864" s="52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 s="52"/>
      <c r="B4865" s="52"/>
      <c r="C4865" s="52"/>
      <c r="D4865" s="52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 s="52"/>
      <c r="B4866" s="52"/>
      <c r="C4866" s="52"/>
      <c r="D4866" s="52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 s="52"/>
      <c r="B4867" s="52"/>
      <c r="C4867" s="52"/>
      <c r="D4867" s="52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 s="52"/>
      <c r="B4868" s="52"/>
      <c r="C4868" s="52"/>
      <c r="D4868" s="52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 s="52"/>
      <c r="B4869" s="52"/>
      <c r="C4869" s="52"/>
      <c r="D4869" s="52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 s="52"/>
      <c r="B4870" s="52"/>
      <c r="C4870" s="52"/>
      <c r="D4870" s="52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 s="52"/>
      <c r="B4871" s="52"/>
      <c r="C4871" s="52"/>
      <c r="D4871" s="52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 s="52"/>
      <c r="B4872" s="52"/>
      <c r="C4872" s="52"/>
      <c r="D4872" s="5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 s="52"/>
      <c r="B4873" s="52"/>
      <c r="C4873" s="52"/>
      <c r="D4873" s="52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 s="52"/>
      <c r="B4874" s="52"/>
      <c r="C4874" s="52"/>
      <c r="D4874" s="52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 s="52"/>
      <c r="B4875" s="52"/>
      <c r="C4875" s="52"/>
      <c r="D4875" s="52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 s="52"/>
      <c r="B4876" s="52"/>
      <c r="C4876" s="52"/>
      <c r="D4876" s="52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 s="52"/>
      <c r="B4877" s="52"/>
      <c r="C4877" s="52"/>
      <c r="D4877" s="52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 s="52"/>
      <c r="B4878" s="52"/>
      <c r="C4878" s="52"/>
      <c r="D4878" s="52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 s="52"/>
      <c r="B4879" s="52"/>
      <c r="C4879" s="52"/>
      <c r="D4879" s="52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 s="52"/>
      <c r="B4880" s="52"/>
      <c r="C4880" s="52"/>
      <c r="D4880" s="52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 s="52"/>
      <c r="B4881" s="52"/>
      <c r="C4881" s="52"/>
      <c r="D4881" s="52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 s="52"/>
      <c r="B4882" s="52"/>
      <c r="C4882" s="52"/>
      <c r="D4882" s="5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 s="52"/>
      <c r="B4883" s="52"/>
      <c r="C4883" s="52"/>
      <c r="D4883" s="52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 s="52"/>
      <c r="B4884" s="52"/>
      <c r="C4884" s="52"/>
      <c r="D4884" s="52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 s="52"/>
      <c r="B4885" s="52"/>
      <c r="C4885" s="52"/>
      <c r="D4885" s="52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 s="52"/>
      <c r="B4886" s="52"/>
      <c r="C4886" s="52"/>
      <c r="D4886" s="52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 s="52"/>
      <c r="B4887" s="52"/>
      <c r="C4887" s="52"/>
      <c r="D4887" s="52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 s="52"/>
      <c r="B4888" s="52"/>
      <c r="C4888" s="52"/>
      <c r="D4888" s="52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 s="52"/>
      <c r="B4889" s="52"/>
      <c r="C4889" s="52"/>
      <c r="D4889" s="52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 s="52"/>
      <c r="B4890" s="52"/>
      <c r="C4890" s="52"/>
      <c r="D4890" s="52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 s="52"/>
      <c r="B4891" s="52"/>
      <c r="C4891" s="52"/>
      <c r="D4891" s="52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 s="52"/>
      <c r="B4892" s="52"/>
      <c r="C4892" s="52"/>
      <c r="D4892" s="5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 s="52"/>
      <c r="B4893" s="52"/>
      <c r="C4893" s="52"/>
      <c r="D4893" s="52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 s="52"/>
      <c r="B4894" s="52"/>
      <c r="C4894" s="52"/>
      <c r="D4894" s="52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 s="52"/>
      <c r="B4895" s="52"/>
      <c r="C4895" s="52"/>
      <c r="D4895" s="52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 s="52"/>
      <c r="B4896" s="52"/>
      <c r="C4896" s="52"/>
      <c r="D4896" s="52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 s="52"/>
      <c r="B4897" s="52"/>
      <c r="C4897" s="52"/>
      <c r="D4897" s="52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 s="52"/>
      <c r="B4898" s="52"/>
      <c r="C4898" s="52"/>
      <c r="D4898" s="52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 s="52"/>
      <c r="B4899" s="52"/>
      <c r="C4899" s="52"/>
      <c r="D4899" s="52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 s="52"/>
      <c r="B4900" s="52"/>
      <c r="C4900" s="52"/>
      <c r="D4900" s="52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 s="52"/>
      <c r="B4901" s="52"/>
      <c r="C4901" s="52"/>
      <c r="D4901" s="52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 s="52"/>
      <c r="B4902" s="52"/>
      <c r="C4902" s="52"/>
      <c r="D4902" s="5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 s="52"/>
      <c r="B4903" s="52"/>
      <c r="C4903" s="52"/>
      <c r="D4903" s="52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 s="52"/>
      <c r="B4904" s="52"/>
      <c r="C4904" s="52"/>
      <c r="D4904" s="52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 s="52"/>
      <c r="B4905" s="52"/>
      <c r="C4905" s="52"/>
      <c r="D4905" s="52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 s="52"/>
      <c r="B4906" s="52"/>
      <c r="C4906" s="52"/>
      <c r="D4906" s="52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 s="52"/>
      <c r="B4907" s="52"/>
      <c r="C4907" s="52"/>
      <c r="D4907" s="52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 s="52"/>
      <c r="B4908" s="52"/>
      <c r="C4908" s="52"/>
      <c r="D4908" s="52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 s="52"/>
      <c r="B4909" s="52"/>
      <c r="C4909" s="52"/>
      <c r="D4909" s="52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 s="52"/>
      <c r="B4910" s="52"/>
      <c r="C4910" s="52"/>
      <c r="D4910" s="52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 s="52"/>
      <c r="B4911" s="52"/>
      <c r="C4911" s="52"/>
      <c r="D4911" s="52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 s="52"/>
      <c r="B4912" s="52"/>
      <c r="C4912" s="52"/>
      <c r="D4912" s="5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 s="52"/>
      <c r="B4913" s="52"/>
      <c r="C4913" s="52"/>
      <c r="D4913" s="52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 s="52"/>
      <c r="B4914" s="52"/>
      <c r="C4914" s="52"/>
      <c r="D4914" s="52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 s="52"/>
      <c r="B4915" s="52"/>
      <c r="C4915" s="52"/>
      <c r="D4915" s="52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 s="52"/>
      <c r="B4916" s="52"/>
      <c r="C4916" s="52"/>
      <c r="D4916" s="52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 s="52"/>
      <c r="B4917" s="52"/>
      <c r="C4917" s="52"/>
      <c r="D4917" s="52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 s="52"/>
      <c r="B4918" s="52"/>
      <c r="C4918" s="52"/>
      <c r="D4918" s="52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 s="52"/>
      <c r="B4919" s="52"/>
      <c r="C4919" s="52"/>
      <c r="D4919" s="52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 s="52"/>
      <c r="B4920" s="52"/>
      <c r="C4920" s="52"/>
      <c r="D4920" s="52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 s="52"/>
      <c r="B4921" s="52"/>
      <c r="C4921" s="52"/>
      <c r="D4921" s="52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 s="52"/>
      <c r="B4922" s="52"/>
      <c r="C4922" s="52"/>
      <c r="D4922" s="5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 s="52"/>
      <c r="B4923" s="52"/>
      <c r="C4923" s="52"/>
      <c r="D4923" s="52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 s="52"/>
      <c r="B4924" s="52"/>
      <c r="C4924" s="52"/>
      <c r="D4924" s="52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 s="52"/>
      <c r="B4925" s="52"/>
      <c r="C4925" s="52"/>
      <c r="D4925" s="52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 s="52"/>
      <c r="B4926" s="52"/>
      <c r="C4926" s="52"/>
      <c r="D4926" s="52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 s="52"/>
      <c r="B4927" s="52"/>
      <c r="C4927" s="52"/>
      <c r="D4927" s="52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 s="52"/>
      <c r="B4928" s="52"/>
      <c r="C4928" s="52"/>
      <c r="D4928" s="52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 s="52"/>
      <c r="B4929" s="52"/>
      <c r="C4929" s="52"/>
      <c r="D4929" s="52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 s="52"/>
      <c r="B4930" s="52"/>
      <c r="C4930" s="52"/>
      <c r="D4930" s="52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 s="52"/>
      <c r="B4931" s="52"/>
      <c r="C4931" s="52"/>
      <c r="D4931" s="52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 s="52"/>
      <c r="B4932" s="52"/>
      <c r="C4932" s="52"/>
      <c r="D4932" s="5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 s="52"/>
      <c r="B4933" s="52"/>
      <c r="C4933" s="52"/>
      <c r="D4933" s="52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 s="52"/>
      <c r="B4934" s="52"/>
      <c r="C4934" s="52"/>
      <c r="D4934" s="52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 s="52"/>
      <c r="B4935" s="52"/>
      <c r="C4935" s="52"/>
      <c r="D4935" s="52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 s="52"/>
      <c r="B4936" s="52"/>
      <c r="C4936" s="52"/>
      <c r="D4936" s="52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 s="52"/>
      <c r="B4937" s="52"/>
      <c r="C4937" s="52"/>
      <c r="D4937" s="52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 s="52"/>
      <c r="B4938" s="52"/>
      <c r="C4938" s="52"/>
      <c r="D4938" s="52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 s="52"/>
      <c r="B4939" s="52"/>
      <c r="C4939" s="52"/>
      <c r="D4939" s="52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 s="52"/>
      <c r="B4940" s="52"/>
      <c r="C4940" s="52"/>
      <c r="D4940" s="52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 s="52"/>
      <c r="B4941" s="52"/>
      <c r="C4941" s="52"/>
      <c r="D4941" s="52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 s="52"/>
      <c r="B4942" s="52"/>
      <c r="C4942" s="52"/>
      <c r="D4942" s="5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 s="52"/>
      <c r="B4943" s="52"/>
      <c r="C4943" s="52"/>
      <c r="D4943" s="52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 s="52"/>
      <c r="B4944" s="52"/>
      <c r="C4944" s="52"/>
      <c r="D4944" s="52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 s="52"/>
      <c r="B4945" s="52"/>
      <c r="C4945" s="52"/>
      <c r="D4945" s="52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 s="52"/>
      <c r="B4946" s="52"/>
      <c r="C4946" s="52"/>
      <c r="D4946" s="52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 s="52"/>
      <c r="B4947" s="52"/>
      <c r="C4947" s="52"/>
      <c r="D4947" s="52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 s="52"/>
      <c r="B4948" s="52"/>
      <c r="C4948" s="52"/>
      <c r="D4948" s="52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 s="52"/>
      <c r="B4949" s="52"/>
      <c r="C4949" s="52"/>
      <c r="D4949" s="52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 s="52"/>
      <c r="B4950" s="52"/>
      <c r="C4950" s="52"/>
      <c r="D4950" s="52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 s="52"/>
      <c r="B4951" s="52"/>
      <c r="C4951" s="52"/>
      <c r="D4951" s="52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 s="52"/>
      <c r="B4952" s="52"/>
      <c r="C4952" s="52"/>
      <c r="D4952" s="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 s="52"/>
      <c r="B4953" s="52"/>
      <c r="C4953" s="52"/>
      <c r="D4953" s="52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 s="52"/>
      <c r="B4954" s="52"/>
      <c r="C4954" s="52"/>
      <c r="D4954" s="52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 s="52"/>
      <c r="B4955" s="52"/>
      <c r="C4955" s="52"/>
      <c r="D4955" s="52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 s="52"/>
      <c r="B4956" s="52"/>
      <c r="C4956" s="52"/>
      <c r="D4956" s="52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 s="52"/>
      <c r="B4957" s="52"/>
      <c r="C4957" s="52"/>
      <c r="D4957" s="52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 s="52"/>
      <c r="B4958" s="52"/>
      <c r="C4958" s="52"/>
      <c r="D4958" s="52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 s="52"/>
      <c r="B4959" s="52"/>
      <c r="C4959" s="52"/>
      <c r="D4959" s="52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 s="52"/>
      <c r="B4960" s="52"/>
      <c r="C4960" s="52"/>
      <c r="D4960" s="52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 s="52"/>
      <c r="B4961" s="52"/>
      <c r="C4961" s="52"/>
      <c r="D4961" s="52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 s="52"/>
      <c r="B4962" s="52"/>
      <c r="C4962" s="52"/>
      <c r="D4962" s="5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 s="52"/>
      <c r="B4963" s="52"/>
      <c r="C4963" s="52"/>
      <c r="D4963" s="52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 s="52"/>
      <c r="B4964" s="52"/>
      <c r="C4964" s="52"/>
      <c r="D4964" s="52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 s="52"/>
      <c r="B4965" s="52"/>
      <c r="C4965" s="52"/>
      <c r="D4965" s="52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 s="52"/>
      <c r="B4966" s="52"/>
      <c r="C4966" s="52"/>
      <c r="D4966" s="52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 s="52"/>
      <c r="B4967" s="52"/>
      <c r="C4967" s="52"/>
      <c r="D4967" s="52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 s="52"/>
      <c r="B4968" s="52"/>
      <c r="C4968" s="52"/>
      <c r="D4968" s="52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 s="52"/>
      <c r="B4969" s="52"/>
      <c r="C4969" s="52"/>
      <c r="D4969" s="52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 s="52"/>
      <c r="B4970" s="52"/>
      <c r="C4970" s="52"/>
      <c r="D4970" s="52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 s="52"/>
      <c r="B4971" s="52"/>
      <c r="C4971" s="52"/>
      <c r="D4971" s="52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 s="52"/>
      <c r="B4972" s="52"/>
      <c r="C4972" s="52"/>
      <c r="D4972" s="5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 s="52"/>
      <c r="B4973" s="52"/>
      <c r="C4973" s="52"/>
      <c r="D4973" s="52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 s="52"/>
      <c r="B4974" s="52"/>
      <c r="C4974" s="52"/>
      <c r="D4974" s="52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 s="52"/>
      <c r="B4975" s="52"/>
      <c r="C4975" s="52"/>
      <c r="D4975" s="52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 s="52"/>
      <c r="B4976" s="52"/>
      <c r="C4976" s="52"/>
      <c r="D4976" s="52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 s="52"/>
      <c r="B4977" s="52"/>
      <c r="C4977" s="52"/>
      <c r="D4977" s="52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 s="52"/>
      <c r="B4978" s="52"/>
      <c r="C4978" s="52"/>
      <c r="D4978" s="52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 s="52"/>
      <c r="B4979" s="52"/>
      <c r="C4979" s="52"/>
      <c r="D4979" s="52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 s="52"/>
      <c r="B4980" s="52"/>
      <c r="C4980" s="52"/>
      <c r="D4980" s="52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 s="52"/>
      <c r="B4981" s="52"/>
      <c r="C4981" s="52"/>
      <c r="D4981" s="52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 s="52"/>
      <c r="B4982" s="52"/>
      <c r="C4982" s="52"/>
      <c r="D4982" s="5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 s="52"/>
      <c r="B4983" s="52"/>
      <c r="C4983" s="52"/>
      <c r="D4983" s="52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 s="52"/>
      <c r="B4984" s="52"/>
      <c r="C4984" s="52"/>
      <c r="D4984" s="52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 s="52"/>
      <c r="B4985" s="52"/>
      <c r="C4985" s="52"/>
      <c r="D4985" s="52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 s="52"/>
      <c r="B4986" s="52"/>
      <c r="C4986" s="52"/>
      <c r="D4986" s="52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 s="52"/>
      <c r="B4987" s="52"/>
      <c r="C4987" s="52"/>
      <c r="D4987" s="52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 s="52"/>
      <c r="B4988" s="52"/>
      <c r="C4988" s="52"/>
      <c r="D4988" s="52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 s="52"/>
      <c r="B4989" s="52"/>
      <c r="C4989" s="52"/>
      <c r="D4989" s="52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 s="52"/>
      <c r="B4990" s="52"/>
      <c r="C4990" s="52"/>
      <c r="D4990" s="52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 s="52"/>
      <c r="B4991" s="52"/>
      <c r="C4991" s="52"/>
      <c r="D4991" s="52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</sheetData>
  <sheetProtection algorithmName="SHA-512" hashValue="lBIBjKnIEwuvN6EAjIBHA+7DCalBzNH/IS7vMWHIWC4uSrZE8L2AEWyQbGTFG9TP2YRrECcvXEg8o4TPyZGXtw==" saltValue="8jSv8dPpbOyy/HaRfGzCRA==" spinCount="100000" sheet="1" selectLockedCells="1" selectUnlockedCells="1"/>
  <autoFilter ref="A1:X288" xr:uid="{00000000-0001-0000-0000-000000000000}"/>
  <sortState xmlns:xlrd2="http://schemas.microsoft.com/office/spreadsheetml/2017/richdata2" ref="A2:W4991">
    <sortCondition ref="B2:B499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AC41E-D402-40E6-B073-2B7826718539}">
  <dimension ref="A1:V288"/>
  <sheetViews>
    <sheetView workbookViewId="0">
      <selection activeCell="D28" sqref="D28"/>
    </sheetView>
  </sheetViews>
  <sheetFormatPr defaultRowHeight="15" x14ac:dyDescent="0.25"/>
  <cols>
    <col min="1" max="1" width="16" bestFit="1" customWidth="1"/>
    <col min="2" max="2" width="20.28515625" customWidth="1"/>
    <col min="3" max="3" width="18.5703125" customWidth="1"/>
    <col min="4" max="4" width="11" customWidth="1"/>
    <col min="5" max="5" width="2" bestFit="1" customWidth="1"/>
    <col min="6" max="6" width="13.140625" customWidth="1"/>
    <col min="7" max="7" width="12.42578125" hidden="1" customWidth="1"/>
    <col min="8" max="8" width="18.5703125" hidden="1" customWidth="1"/>
    <col min="9" max="9" width="46.85546875" hidden="1" customWidth="1"/>
    <col min="10" max="10" width="17.28515625" hidden="1" customWidth="1"/>
    <col min="11" max="11" width="16.85546875" hidden="1" customWidth="1"/>
    <col min="12" max="12" width="16.7109375" hidden="1" customWidth="1"/>
    <col min="13" max="13" width="0" hidden="1" customWidth="1"/>
    <col min="14" max="14" width="15" hidden="1" customWidth="1"/>
    <col min="15" max="15" width="12" customWidth="1"/>
    <col min="16" max="17" width="14" customWidth="1"/>
    <col min="18" max="18" width="12.5703125" customWidth="1"/>
    <col min="19" max="19" width="13.42578125" customWidth="1"/>
    <col min="20" max="20" width="14.28515625" customWidth="1"/>
    <col min="21" max="21" width="12" bestFit="1" customWidth="1"/>
    <col min="22" max="22" width="12" style="90" bestFit="1" customWidth="1"/>
  </cols>
  <sheetData>
    <row r="1" spans="1:22" s="89" customFormat="1" ht="30" x14ac:dyDescent="0.25">
      <c r="A1" s="89" t="s">
        <v>7</v>
      </c>
      <c r="B1" s="89" t="s">
        <v>0</v>
      </c>
      <c r="C1" s="89" t="s">
        <v>1</v>
      </c>
      <c r="D1" s="89" t="s">
        <v>2</v>
      </c>
      <c r="F1" s="89" t="s">
        <v>4</v>
      </c>
      <c r="G1" s="89" t="s">
        <v>20</v>
      </c>
      <c r="H1" s="89" t="s">
        <v>12</v>
      </c>
      <c r="I1" s="89" t="s">
        <v>8</v>
      </c>
      <c r="J1" s="89" t="s">
        <v>9</v>
      </c>
      <c r="K1" s="89" t="s">
        <v>10</v>
      </c>
      <c r="L1" s="89" t="s">
        <v>11</v>
      </c>
      <c r="N1" s="89" t="s">
        <v>5</v>
      </c>
      <c r="O1" s="89" t="s">
        <v>17</v>
      </c>
      <c r="P1" s="89" t="s">
        <v>13</v>
      </c>
      <c r="Q1" s="89" t="s">
        <v>14</v>
      </c>
      <c r="R1" s="89" t="s">
        <v>15</v>
      </c>
      <c r="S1" s="89" t="s">
        <v>24</v>
      </c>
      <c r="T1" s="89" t="s">
        <v>16</v>
      </c>
      <c r="U1" s="89" t="s">
        <v>6</v>
      </c>
      <c r="V1" s="91" t="s">
        <v>21</v>
      </c>
    </row>
    <row r="2" spans="1:22" x14ac:dyDescent="0.25">
      <c r="A2" t="s">
        <v>29</v>
      </c>
      <c r="B2" t="s">
        <v>515</v>
      </c>
      <c r="C2" t="s">
        <v>516</v>
      </c>
      <c r="D2">
        <v>429</v>
      </c>
      <c r="F2">
        <v>403.26</v>
      </c>
      <c r="G2">
        <v>403.26</v>
      </c>
      <c r="H2" t="s">
        <v>602</v>
      </c>
      <c r="I2" t="s">
        <v>605</v>
      </c>
      <c r="L2" t="s">
        <v>604</v>
      </c>
      <c r="O2">
        <v>421</v>
      </c>
      <c r="P2">
        <v>85</v>
      </c>
      <c r="Q2" t="b">
        <v>1</v>
      </c>
      <c r="R2">
        <v>12.629999999999999</v>
      </c>
      <c r="S2">
        <v>2</v>
      </c>
      <c r="T2">
        <v>433.63</v>
      </c>
      <c r="U2">
        <v>1.0753112136090859</v>
      </c>
      <c r="V2" s="90">
        <v>753.11213609085883</v>
      </c>
    </row>
    <row r="3" spans="1:22" x14ac:dyDescent="0.25">
      <c r="A3" t="s">
        <v>28</v>
      </c>
      <c r="B3" t="s">
        <v>433</v>
      </c>
      <c r="C3" t="s">
        <v>434</v>
      </c>
      <c r="D3">
        <v>630</v>
      </c>
      <c r="F3">
        <v>592.19999999999993</v>
      </c>
      <c r="G3">
        <v>592.19999999999993</v>
      </c>
      <c r="H3" t="s">
        <v>613</v>
      </c>
      <c r="I3" t="s">
        <v>603</v>
      </c>
      <c r="L3" t="s">
        <v>616</v>
      </c>
      <c r="O3">
        <v>651</v>
      </c>
      <c r="P3">
        <v>86</v>
      </c>
      <c r="Q3" t="b">
        <v>1</v>
      </c>
      <c r="R3">
        <v>19.529999999999998</v>
      </c>
      <c r="S3">
        <v>2</v>
      </c>
      <c r="T3">
        <v>670.53</v>
      </c>
      <c r="U3">
        <v>1.1322695035460995</v>
      </c>
      <c r="V3" s="90">
        <v>1200</v>
      </c>
    </row>
    <row r="4" spans="1:22" x14ac:dyDescent="0.25">
      <c r="A4" t="s">
        <v>26</v>
      </c>
      <c r="B4" t="s">
        <v>138</v>
      </c>
      <c r="C4" t="s">
        <v>139</v>
      </c>
      <c r="D4">
        <v>366</v>
      </c>
      <c r="F4">
        <v>344.03999999999996</v>
      </c>
      <c r="G4">
        <v>344.03999999999996</v>
      </c>
      <c r="H4" t="s">
        <v>602</v>
      </c>
      <c r="O4">
        <v>321</v>
      </c>
      <c r="P4">
        <v>78</v>
      </c>
      <c r="Q4" t="b">
        <v>0</v>
      </c>
      <c r="R4">
        <v>0</v>
      </c>
      <c r="S4">
        <v>0</v>
      </c>
      <c r="T4">
        <v>321</v>
      </c>
      <c r="U4">
        <v>0.93303104290198824</v>
      </c>
      <c r="V4" s="90">
        <v>0</v>
      </c>
    </row>
    <row r="5" spans="1:22" x14ac:dyDescent="0.25">
      <c r="A5" t="s">
        <v>29</v>
      </c>
      <c r="B5" t="s">
        <v>40</v>
      </c>
      <c r="C5" t="s">
        <v>41</v>
      </c>
      <c r="D5">
        <v>329</v>
      </c>
      <c r="F5">
        <v>309.26</v>
      </c>
      <c r="G5">
        <v>309.26</v>
      </c>
      <c r="O5">
        <v>317</v>
      </c>
      <c r="P5">
        <v>88</v>
      </c>
      <c r="Q5" t="b">
        <v>1</v>
      </c>
      <c r="R5">
        <v>9.51</v>
      </c>
      <c r="S5">
        <v>2</v>
      </c>
      <c r="T5">
        <v>326.51</v>
      </c>
      <c r="U5">
        <v>1.0557783095130311</v>
      </c>
      <c r="V5" s="90">
        <v>557.78309513031093</v>
      </c>
    </row>
    <row r="6" spans="1:22" x14ac:dyDescent="0.25">
      <c r="A6" t="s">
        <v>26</v>
      </c>
      <c r="B6" t="s">
        <v>345</v>
      </c>
      <c r="C6" t="s">
        <v>346</v>
      </c>
      <c r="D6">
        <v>685</v>
      </c>
      <c r="F6">
        <v>643.9</v>
      </c>
      <c r="G6">
        <v>643.9</v>
      </c>
      <c r="H6" t="s">
        <v>602</v>
      </c>
      <c r="I6" t="s">
        <v>611</v>
      </c>
      <c r="J6" t="s">
        <v>612</v>
      </c>
      <c r="O6">
        <v>727</v>
      </c>
      <c r="P6">
        <v>86</v>
      </c>
      <c r="Q6" t="b">
        <v>1</v>
      </c>
      <c r="R6">
        <v>21.81</v>
      </c>
      <c r="S6">
        <v>2</v>
      </c>
      <c r="T6">
        <v>748.81</v>
      </c>
      <c r="U6">
        <v>1.1629290262463114</v>
      </c>
      <c r="V6" s="90">
        <v>1200</v>
      </c>
    </row>
    <row r="7" spans="1:22" x14ac:dyDescent="0.25">
      <c r="A7" t="s">
        <v>28</v>
      </c>
      <c r="B7" t="s">
        <v>363</v>
      </c>
      <c r="C7" t="s">
        <v>364</v>
      </c>
      <c r="D7">
        <v>520</v>
      </c>
      <c r="F7">
        <v>488.79999999999995</v>
      </c>
      <c r="G7">
        <v>488.79999999999995</v>
      </c>
      <c r="O7">
        <v>518</v>
      </c>
      <c r="P7">
        <v>85</v>
      </c>
      <c r="Q7" t="b">
        <v>1</v>
      </c>
      <c r="R7">
        <v>15.54</v>
      </c>
      <c r="S7">
        <v>1</v>
      </c>
      <c r="T7">
        <v>533.54</v>
      </c>
      <c r="U7">
        <v>1.0915302782324059</v>
      </c>
      <c r="V7" s="90">
        <v>915.30278232405897</v>
      </c>
    </row>
    <row r="8" spans="1:22" x14ac:dyDescent="0.25">
      <c r="A8" t="s">
        <v>26</v>
      </c>
      <c r="B8" t="s">
        <v>80</v>
      </c>
      <c r="C8" t="s">
        <v>81</v>
      </c>
      <c r="D8">
        <v>414</v>
      </c>
      <c r="F8">
        <v>389.15999999999997</v>
      </c>
      <c r="G8">
        <v>389.15999999999997</v>
      </c>
      <c r="H8" t="s">
        <v>602</v>
      </c>
      <c r="O8">
        <v>400</v>
      </c>
      <c r="P8">
        <v>88</v>
      </c>
      <c r="Q8" t="b">
        <v>1</v>
      </c>
      <c r="R8">
        <v>12</v>
      </c>
      <c r="S8">
        <v>2</v>
      </c>
      <c r="T8">
        <v>412</v>
      </c>
      <c r="U8">
        <v>1.0586905128995787</v>
      </c>
      <c r="V8" s="90">
        <v>586.90512899578721</v>
      </c>
    </row>
    <row r="9" spans="1:22" x14ac:dyDescent="0.25">
      <c r="A9" t="s">
        <v>28</v>
      </c>
      <c r="B9" t="s">
        <v>393</v>
      </c>
      <c r="C9" t="s">
        <v>394</v>
      </c>
      <c r="D9">
        <v>253</v>
      </c>
      <c r="F9">
        <v>237.82</v>
      </c>
      <c r="G9">
        <v>237.82</v>
      </c>
      <c r="O9">
        <v>261</v>
      </c>
      <c r="P9">
        <v>85</v>
      </c>
      <c r="Q9" t="b">
        <v>1</v>
      </c>
      <c r="R9">
        <v>7.83</v>
      </c>
      <c r="S9">
        <v>1</v>
      </c>
      <c r="T9">
        <v>268.83</v>
      </c>
      <c r="U9">
        <v>1.1303927340005044</v>
      </c>
      <c r="V9" s="90">
        <v>1200</v>
      </c>
    </row>
    <row r="10" spans="1:22" x14ac:dyDescent="0.25">
      <c r="A10" t="s">
        <v>28</v>
      </c>
      <c r="B10" t="s">
        <v>60</v>
      </c>
      <c r="C10" t="s">
        <v>61</v>
      </c>
      <c r="D10">
        <v>359</v>
      </c>
      <c r="F10">
        <v>337.46</v>
      </c>
      <c r="G10">
        <v>337.46</v>
      </c>
      <c r="H10" t="s">
        <v>613</v>
      </c>
      <c r="I10" t="s">
        <v>608</v>
      </c>
      <c r="K10" t="s">
        <v>615</v>
      </c>
      <c r="O10">
        <v>366</v>
      </c>
      <c r="P10">
        <v>88</v>
      </c>
      <c r="Q10" t="b">
        <v>1</v>
      </c>
      <c r="R10">
        <v>10.98</v>
      </c>
      <c r="S10">
        <v>2</v>
      </c>
      <c r="T10">
        <v>376.98</v>
      </c>
      <c r="U10">
        <v>1.1171101760208619</v>
      </c>
      <c r="V10" s="90">
        <v>1171.1017602086192</v>
      </c>
    </row>
    <row r="11" spans="1:22" x14ac:dyDescent="0.25">
      <c r="A11" t="s">
        <v>28</v>
      </c>
      <c r="B11" t="s">
        <v>489</v>
      </c>
      <c r="C11" t="s">
        <v>490</v>
      </c>
      <c r="D11">
        <v>397</v>
      </c>
      <c r="E11" t="s">
        <v>638</v>
      </c>
      <c r="F11">
        <v>373.18</v>
      </c>
      <c r="G11">
        <v>373.18</v>
      </c>
      <c r="H11" t="s">
        <v>602</v>
      </c>
      <c r="I11" t="s">
        <v>611</v>
      </c>
      <c r="O11">
        <v>352</v>
      </c>
      <c r="P11">
        <v>90</v>
      </c>
      <c r="Q11" t="b">
        <v>1</v>
      </c>
      <c r="R11">
        <v>10.559999999999999</v>
      </c>
      <c r="S11">
        <v>2</v>
      </c>
      <c r="T11">
        <v>362.56</v>
      </c>
      <c r="U11">
        <v>0.97154188327348734</v>
      </c>
      <c r="V11" s="90">
        <v>0</v>
      </c>
    </row>
    <row r="12" spans="1:22" x14ac:dyDescent="0.25">
      <c r="A12" t="s">
        <v>2067</v>
      </c>
      <c r="B12" t="s">
        <v>200</v>
      </c>
      <c r="C12" t="s">
        <v>201</v>
      </c>
      <c r="D12">
        <v>427</v>
      </c>
      <c r="E12" t="s">
        <v>638</v>
      </c>
      <c r="F12">
        <v>401.38</v>
      </c>
      <c r="G12">
        <v>401.38</v>
      </c>
      <c r="H12" t="s">
        <v>610</v>
      </c>
      <c r="I12" t="s">
        <v>603</v>
      </c>
      <c r="O12">
        <v>0</v>
      </c>
      <c r="P12">
        <v>0</v>
      </c>
      <c r="Q12" t="b">
        <v>0</v>
      </c>
      <c r="R12">
        <v>0</v>
      </c>
      <c r="S12">
        <v>1</v>
      </c>
      <c r="T12">
        <v>0</v>
      </c>
      <c r="U12">
        <v>0</v>
      </c>
      <c r="V12" s="90">
        <v>0</v>
      </c>
    </row>
    <row r="13" spans="1:22" x14ac:dyDescent="0.25">
      <c r="A13" t="s">
        <v>28</v>
      </c>
      <c r="B13" t="s">
        <v>108</v>
      </c>
      <c r="C13" t="s">
        <v>109</v>
      </c>
      <c r="D13">
        <v>472</v>
      </c>
      <c r="F13">
        <v>443.67999999999995</v>
      </c>
      <c r="G13">
        <v>443.67999999999995</v>
      </c>
      <c r="H13" t="s">
        <v>602</v>
      </c>
      <c r="I13" t="s">
        <v>605</v>
      </c>
      <c r="L13" t="s">
        <v>604</v>
      </c>
      <c r="O13">
        <v>465</v>
      </c>
      <c r="P13">
        <v>86</v>
      </c>
      <c r="Q13" t="b">
        <v>1</v>
      </c>
      <c r="R13">
        <v>13.95</v>
      </c>
      <c r="S13">
        <v>2</v>
      </c>
      <c r="T13">
        <v>478.95</v>
      </c>
      <c r="U13">
        <v>1.0794942300757304</v>
      </c>
      <c r="V13" s="90">
        <v>794.94230075730422</v>
      </c>
    </row>
    <row r="14" spans="1:22" x14ac:dyDescent="0.25">
      <c r="A14" t="s">
        <v>25</v>
      </c>
      <c r="B14" t="s">
        <v>136</v>
      </c>
      <c r="C14" t="s">
        <v>137</v>
      </c>
      <c r="D14">
        <v>365</v>
      </c>
      <c r="F14">
        <v>343.09999999999997</v>
      </c>
      <c r="G14">
        <v>343.09999999999997</v>
      </c>
      <c r="H14" t="s">
        <v>602</v>
      </c>
      <c r="I14" t="s">
        <v>611</v>
      </c>
      <c r="J14" t="s">
        <v>612</v>
      </c>
      <c r="O14">
        <v>364</v>
      </c>
      <c r="P14">
        <v>81</v>
      </c>
      <c r="Q14" t="b">
        <v>0</v>
      </c>
      <c r="R14">
        <v>0</v>
      </c>
      <c r="S14">
        <v>2</v>
      </c>
      <c r="T14">
        <v>364</v>
      </c>
      <c r="U14">
        <v>1.0609151850772371</v>
      </c>
      <c r="V14" s="90">
        <v>609.1518507723714</v>
      </c>
    </row>
    <row r="15" spans="1:22" x14ac:dyDescent="0.25">
      <c r="A15" t="s">
        <v>25</v>
      </c>
      <c r="B15" t="s">
        <v>303</v>
      </c>
      <c r="C15" t="s">
        <v>304</v>
      </c>
      <c r="D15">
        <v>456</v>
      </c>
      <c r="F15">
        <v>428.64</v>
      </c>
      <c r="G15">
        <v>428.64</v>
      </c>
      <c r="H15" t="s">
        <v>613</v>
      </c>
      <c r="I15" t="s">
        <v>603</v>
      </c>
      <c r="L15" t="s">
        <v>604</v>
      </c>
      <c r="O15">
        <v>456</v>
      </c>
      <c r="P15">
        <v>65</v>
      </c>
      <c r="Q15" t="b">
        <v>0</v>
      </c>
      <c r="R15">
        <v>0</v>
      </c>
      <c r="S15">
        <v>1</v>
      </c>
      <c r="T15">
        <v>456</v>
      </c>
      <c r="U15">
        <v>1.0638297872340425</v>
      </c>
      <c r="V15" s="90">
        <v>638.29787234042533</v>
      </c>
    </row>
    <row r="16" spans="1:22" x14ac:dyDescent="0.25">
      <c r="A16" t="s">
        <v>26</v>
      </c>
      <c r="B16" t="s">
        <v>403</v>
      </c>
      <c r="C16" t="s">
        <v>404</v>
      </c>
      <c r="D16">
        <v>393</v>
      </c>
      <c r="F16">
        <v>369.41999999999996</v>
      </c>
      <c r="G16">
        <v>369.41999999999996</v>
      </c>
      <c r="O16">
        <v>397</v>
      </c>
      <c r="P16">
        <v>88</v>
      </c>
      <c r="Q16" t="b">
        <v>1</v>
      </c>
      <c r="R16">
        <v>11.91</v>
      </c>
      <c r="S16">
        <v>2</v>
      </c>
      <c r="T16">
        <v>408.91</v>
      </c>
      <c r="U16">
        <v>1.1068972984678687</v>
      </c>
      <c r="V16" s="90">
        <v>1068.9729846786865</v>
      </c>
    </row>
    <row r="17" spans="1:22" x14ac:dyDescent="0.25">
      <c r="A17" t="s">
        <v>26</v>
      </c>
      <c r="B17" t="s">
        <v>441</v>
      </c>
      <c r="C17" t="s">
        <v>442</v>
      </c>
      <c r="D17">
        <v>400</v>
      </c>
      <c r="F17">
        <v>376</v>
      </c>
      <c r="G17">
        <v>376</v>
      </c>
      <c r="O17">
        <v>368</v>
      </c>
      <c r="P17">
        <v>79</v>
      </c>
      <c r="Q17" t="b">
        <v>0</v>
      </c>
      <c r="R17">
        <v>0</v>
      </c>
      <c r="S17">
        <v>0</v>
      </c>
      <c r="T17">
        <v>368</v>
      </c>
      <c r="U17">
        <v>0.97872340425531912</v>
      </c>
      <c r="V17" s="90">
        <v>0</v>
      </c>
    </row>
    <row r="18" spans="1:22" x14ac:dyDescent="0.25">
      <c r="A18" t="s">
        <v>2067</v>
      </c>
      <c r="B18" t="s">
        <v>477</v>
      </c>
      <c r="C18" t="s">
        <v>478</v>
      </c>
      <c r="D18">
        <v>243</v>
      </c>
      <c r="E18" t="s">
        <v>638</v>
      </c>
      <c r="F18">
        <v>228.42</v>
      </c>
      <c r="G18">
        <v>0</v>
      </c>
      <c r="H18" t="s">
        <v>602</v>
      </c>
      <c r="I18" t="s">
        <v>608</v>
      </c>
      <c r="K18" t="s">
        <v>609</v>
      </c>
      <c r="O18" t="s">
        <v>2112</v>
      </c>
      <c r="P18" t="s">
        <v>2112</v>
      </c>
      <c r="Q18" t="b">
        <v>0</v>
      </c>
      <c r="R18">
        <v>0</v>
      </c>
      <c r="S18">
        <v>1</v>
      </c>
      <c r="T18" t="e">
        <v>#VALUE!</v>
      </c>
      <c r="U18" t="e">
        <v>#VALUE!</v>
      </c>
    </row>
    <row r="19" spans="1:22" x14ac:dyDescent="0.25">
      <c r="A19" t="s">
        <v>26</v>
      </c>
      <c r="B19" t="s">
        <v>461</v>
      </c>
      <c r="C19" t="s">
        <v>462</v>
      </c>
      <c r="D19">
        <v>300</v>
      </c>
      <c r="F19">
        <v>282</v>
      </c>
      <c r="G19">
        <v>282</v>
      </c>
      <c r="O19">
        <v>313</v>
      </c>
      <c r="P19">
        <v>86</v>
      </c>
      <c r="Q19" t="b">
        <v>1</v>
      </c>
      <c r="R19">
        <v>9.3899999999999988</v>
      </c>
      <c r="S19">
        <v>2</v>
      </c>
      <c r="T19">
        <v>322.39</v>
      </c>
      <c r="U19">
        <v>1.14322695035461</v>
      </c>
      <c r="V19" s="90">
        <v>1200</v>
      </c>
    </row>
    <row r="20" spans="1:22" x14ac:dyDescent="0.25">
      <c r="A20" t="s">
        <v>25</v>
      </c>
      <c r="B20" t="s">
        <v>596</v>
      </c>
      <c r="C20" t="s">
        <v>597</v>
      </c>
      <c r="D20">
        <v>343</v>
      </c>
      <c r="E20" t="s">
        <v>638</v>
      </c>
      <c r="F20">
        <v>322.41999999999996</v>
      </c>
      <c r="G20">
        <v>322.41999999999996</v>
      </c>
      <c r="H20" t="s">
        <v>613</v>
      </c>
      <c r="I20" t="s">
        <v>611</v>
      </c>
      <c r="J20" t="s">
        <v>612</v>
      </c>
      <c r="O20">
        <v>362</v>
      </c>
      <c r="P20">
        <v>86</v>
      </c>
      <c r="Q20" t="b">
        <v>1</v>
      </c>
      <c r="R20">
        <v>10.86</v>
      </c>
      <c r="T20">
        <v>372.86</v>
      </c>
      <c r="U20">
        <v>1.1564419080702191</v>
      </c>
      <c r="V20" s="90">
        <v>1200</v>
      </c>
    </row>
    <row r="21" spans="1:22" x14ac:dyDescent="0.25">
      <c r="A21" t="s">
        <v>29</v>
      </c>
      <c r="B21" t="s">
        <v>186</v>
      </c>
      <c r="C21" t="s">
        <v>187</v>
      </c>
      <c r="D21">
        <v>512</v>
      </c>
      <c r="F21">
        <v>481.28</v>
      </c>
      <c r="G21">
        <v>481.28</v>
      </c>
      <c r="H21" t="s">
        <v>602</v>
      </c>
      <c r="I21" t="s">
        <v>605</v>
      </c>
      <c r="O21">
        <v>0</v>
      </c>
      <c r="P21">
        <v>0</v>
      </c>
      <c r="Q21" t="b">
        <v>0</v>
      </c>
      <c r="R21">
        <v>0</v>
      </c>
      <c r="S21">
        <v>2</v>
      </c>
      <c r="T21">
        <v>0</v>
      </c>
      <c r="U21">
        <v>0</v>
      </c>
      <c r="V21" s="90">
        <v>0</v>
      </c>
    </row>
    <row r="22" spans="1:22" x14ac:dyDescent="0.25">
      <c r="A22" t="s">
        <v>2068</v>
      </c>
      <c r="B22" t="s">
        <v>505</v>
      </c>
      <c r="C22" t="s">
        <v>506</v>
      </c>
      <c r="D22">
        <v>182</v>
      </c>
      <c r="E22" t="s">
        <v>638</v>
      </c>
      <c r="F22">
        <v>171.07999999999998</v>
      </c>
      <c r="G22">
        <v>0</v>
      </c>
      <c r="H22" t="s">
        <v>610</v>
      </c>
      <c r="I22" t="s">
        <v>603</v>
      </c>
      <c r="L22" t="s">
        <v>604</v>
      </c>
      <c r="O22" t="s">
        <v>2112</v>
      </c>
      <c r="P22" t="s">
        <v>2112</v>
      </c>
      <c r="Q22" t="b">
        <v>0</v>
      </c>
      <c r="R22">
        <v>0</v>
      </c>
      <c r="S22">
        <v>2</v>
      </c>
      <c r="T22" t="e">
        <v>#VALUE!</v>
      </c>
      <c r="U22" t="e">
        <v>#VALUE!</v>
      </c>
    </row>
    <row r="23" spans="1:22" x14ac:dyDescent="0.25">
      <c r="A23" t="s">
        <v>25</v>
      </c>
      <c r="B23" t="s">
        <v>423</v>
      </c>
      <c r="C23" t="s">
        <v>424</v>
      </c>
      <c r="D23">
        <v>320</v>
      </c>
      <c r="F23">
        <v>300.79999999999995</v>
      </c>
      <c r="G23">
        <v>300.79999999999995</v>
      </c>
      <c r="O23">
        <v>341</v>
      </c>
      <c r="P23">
        <v>86</v>
      </c>
      <c r="Q23" t="b">
        <v>1</v>
      </c>
      <c r="R23">
        <v>10.23</v>
      </c>
      <c r="S23">
        <v>1</v>
      </c>
      <c r="T23">
        <v>351.23</v>
      </c>
      <c r="U23">
        <v>1.167652925531915</v>
      </c>
      <c r="V23" s="90">
        <v>1200</v>
      </c>
    </row>
    <row r="24" spans="1:22" x14ac:dyDescent="0.25">
      <c r="A24" t="s">
        <v>2069</v>
      </c>
      <c r="B24" t="s">
        <v>379</v>
      </c>
      <c r="C24" t="s">
        <v>380</v>
      </c>
      <c r="D24">
        <v>405</v>
      </c>
      <c r="F24">
        <v>380.7</v>
      </c>
      <c r="G24">
        <v>0</v>
      </c>
      <c r="O24" t="s">
        <v>2112</v>
      </c>
      <c r="P24" t="s">
        <v>2112</v>
      </c>
      <c r="Q24" t="b">
        <v>0</v>
      </c>
      <c r="R24">
        <v>0</v>
      </c>
      <c r="S24">
        <v>2</v>
      </c>
      <c r="T24" t="e">
        <v>#VALUE!</v>
      </c>
      <c r="U24" t="e">
        <v>#VALUE!</v>
      </c>
    </row>
    <row r="25" spans="1:22" x14ac:dyDescent="0.25">
      <c r="A25" t="s">
        <v>29</v>
      </c>
      <c r="B25" t="s">
        <v>555</v>
      </c>
      <c r="C25" t="s">
        <v>556</v>
      </c>
      <c r="D25">
        <v>551</v>
      </c>
      <c r="F25">
        <v>517.93999999999994</v>
      </c>
      <c r="G25">
        <v>517.93999999999994</v>
      </c>
      <c r="O25">
        <v>565</v>
      </c>
      <c r="P25">
        <v>86</v>
      </c>
      <c r="Q25" t="b">
        <v>1</v>
      </c>
      <c r="R25">
        <v>16.95</v>
      </c>
      <c r="S25">
        <v>1</v>
      </c>
      <c r="T25">
        <v>581.95000000000005</v>
      </c>
      <c r="U25">
        <v>1.1235857435224159</v>
      </c>
      <c r="V25" s="90">
        <v>1200</v>
      </c>
    </row>
    <row r="26" spans="1:22" x14ac:dyDescent="0.25">
      <c r="A26" t="s">
        <v>26</v>
      </c>
      <c r="B26" t="s">
        <v>208</v>
      </c>
      <c r="C26" t="s">
        <v>209</v>
      </c>
      <c r="D26">
        <v>347</v>
      </c>
      <c r="F26">
        <v>326.18</v>
      </c>
      <c r="G26">
        <v>326.18</v>
      </c>
      <c r="H26" t="s">
        <v>602</v>
      </c>
      <c r="I26" t="s">
        <v>617</v>
      </c>
      <c r="J26" t="s">
        <v>612</v>
      </c>
      <c r="O26">
        <v>350</v>
      </c>
      <c r="P26">
        <v>87</v>
      </c>
      <c r="Q26" t="b">
        <v>1</v>
      </c>
      <c r="R26">
        <v>10.5</v>
      </c>
      <c r="S26">
        <v>2</v>
      </c>
      <c r="T26">
        <v>360.5</v>
      </c>
      <c r="U26">
        <v>1.1052179778036666</v>
      </c>
      <c r="V26" s="90">
        <v>1052.179778036666</v>
      </c>
    </row>
    <row r="27" spans="1:22" x14ac:dyDescent="0.25">
      <c r="A27" t="s">
        <v>29</v>
      </c>
      <c r="B27" t="s">
        <v>132</v>
      </c>
      <c r="C27" t="s">
        <v>133</v>
      </c>
      <c r="D27">
        <v>354</v>
      </c>
      <c r="F27">
        <v>332.76</v>
      </c>
      <c r="G27">
        <v>332.76</v>
      </c>
      <c r="H27" t="s">
        <v>602</v>
      </c>
      <c r="I27" t="s">
        <v>611</v>
      </c>
      <c r="J27" t="s">
        <v>618</v>
      </c>
      <c r="O27">
        <v>347</v>
      </c>
      <c r="P27">
        <v>88</v>
      </c>
      <c r="Q27" t="b">
        <v>1</v>
      </c>
      <c r="R27">
        <v>10.41</v>
      </c>
      <c r="S27">
        <v>2</v>
      </c>
      <c r="T27">
        <v>357.41</v>
      </c>
      <c r="U27">
        <v>1.0740774131506192</v>
      </c>
      <c r="V27" s="90">
        <v>740.77413150619225</v>
      </c>
    </row>
    <row r="28" spans="1:22" x14ac:dyDescent="0.25">
      <c r="A28" t="s">
        <v>28</v>
      </c>
      <c r="B28" t="s">
        <v>281</v>
      </c>
      <c r="C28" t="s">
        <v>282</v>
      </c>
      <c r="D28">
        <v>509</v>
      </c>
      <c r="F28">
        <v>478.46</v>
      </c>
      <c r="G28">
        <v>478.46</v>
      </c>
      <c r="H28" t="s">
        <v>602</v>
      </c>
      <c r="I28" t="s">
        <v>611</v>
      </c>
      <c r="J28" t="s">
        <v>622</v>
      </c>
      <c r="O28">
        <v>520</v>
      </c>
      <c r="P28">
        <v>88</v>
      </c>
      <c r="Q28" t="b">
        <v>1</v>
      </c>
      <c r="R28">
        <v>15.6</v>
      </c>
      <c r="S28">
        <v>1</v>
      </c>
      <c r="T28">
        <v>535.6</v>
      </c>
      <c r="U28">
        <v>1.1194248213016762</v>
      </c>
      <c r="V28" s="90">
        <v>1194.2482130167621</v>
      </c>
    </row>
    <row r="29" spans="1:22" x14ac:dyDescent="0.25">
      <c r="A29" t="s">
        <v>2069</v>
      </c>
      <c r="B29" t="s">
        <v>118</v>
      </c>
      <c r="C29" t="s">
        <v>119</v>
      </c>
      <c r="D29">
        <v>547</v>
      </c>
      <c r="F29">
        <v>514.17999999999995</v>
      </c>
      <c r="G29">
        <v>514.17999999999995</v>
      </c>
      <c r="O29">
        <v>0</v>
      </c>
      <c r="P29">
        <v>0</v>
      </c>
      <c r="Q29" t="b">
        <v>0</v>
      </c>
      <c r="R29">
        <v>0</v>
      </c>
      <c r="S29">
        <v>1</v>
      </c>
      <c r="T29">
        <v>0</v>
      </c>
      <c r="U29">
        <v>0</v>
      </c>
      <c r="V29" s="90">
        <v>0</v>
      </c>
    </row>
    <row r="30" spans="1:22" x14ac:dyDescent="0.25">
      <c r="A30" t="s">
        <v>2069</v>
      </c>
      <c r="B30" t="s">
        <v>584</v>
      </c>
      <c r="C30" t="s">
        <v>585</v>
      </c>
      <c r="D30">
        <v>220</v>
      </c>
      <c r="F30">
        <v>206.79999999999998</v>
      </c>
      <c r="G30">
        <v>0</v>
      </c>
      <c r="H30" t="s">
        <v>610</v>
      </c>
      <c r="I30" t="s">
        <v>603</v>
      </c>
      <c r="L30" t="s">
        <v>607</v>
      </c>
      <c r="O30" t="s">
        <v>2112</v>
      </c>
      <c r="P30" t="s">
        <v>2112</v>
      </c>
      <c r="Q30" t="b">
        <v>0</v>
      </c>
      <c r="R30">
        <v>0</v>
      </c>
      <c r="S30">
        <v>0</v>
      </c>
      <c r="T30" t="e">
        <v>#VALUE!</v>
      </c>
      <c r="U30" t="e">
        <v>#VALUE!</v>
      </c>
    </row>
    <row r="31" spans="1:22" x14ac:dyDescent="0.25">
      <c r="A31" t="s">
        <v>28</v>
      </c>
      <c r="B31" t="s">
        <v>120</v>
      </c>
      <c r="C31" t="s">
        <v>121</v>
      </c>
      <c r="D31">
        <v>332</v>
      </c>
      <c r="F31">
        <v>312.08</v>
      </c>
      <c r="G31">
        <v>312.08</v>
      </c>
      <c r="H31" t="s">
        <v>613</v>
      </c>
      <c r="I31" t="s">
        <v>611</v>
      </c>
      <c r="J31" t="s">
        <v>620</v>
      </c>
      <c r="O31">
        <v>314</v>
      </c>
      <c r="P31">
        <v>86</v>
      </c>
      <c r="Q31" t="b">
        <v>1</v>
      </c>
      <c r="R31">
        <v>9.42</v>
      </c>
      <c r="S31">
        <v>2</v>
      </c>
      <c r="T31">
        <v>323.42</v>
      </c>
      <c r="U31">
        <v>1.0363368367085364</v>
      </c>
      <c r="V31" s="90">
        <v>363.36836708536379</v>
      </c>
    </row>
    <row r="32" spans="1:22" x14ac:dyDescent="0.25">
      <c r="A32" t="s">
        <v>26</v>
      </c>
      <c r="B32" t="s">
        <v>184</v>
      </c>
      <c r="C32" t="s">
        <v>185</v>
      </c>
      <c r="D32">
        <v>270</v>
      </c>
      <c r="F32">
        <v>253.79999999999998</v>
      </c>
      <c r="G32">
        <v>253.79999999999998</v>
      </c>
      <c r="H32" t="s">
        <v>613</v>
      </c>
      <c r="I32" t="s">
        <v>603</v>
      </c>
      <c r="L32" t="s">
        <v>630</v>
      </c>
      <c r="O32">
        <v>279</v>
      </c>
      <c r="P32">
        <v>89</v>
      </c>
      <c r="Q32" t="b">
        <v>1</v>
      </c>
      <c r="R32">
        <v>8.3699999999999992</v>
      </c>
      <c r="S32">
        <v>2</v>
      </c>
      <c r="T32">
        <v>287.37</v>
      </c>
      <c r="U32">
        <v>1.1322695035460995</v>
      </c>
      <c r="V32" s="90">
        <v>1200</v>
      </c>
    </row>
    <row r="33" spans="1:22" x14ac:dyDescent="0.25">
      <c r="A33" t="s">
        <v>2069</v>
      </c>
      <c r="B33" t="s">
        <v>166</v>
      </c>
      <c r="C33" t="s">
        <v>167</v>
      </c>
      <c r="D33">
        <v>260</v>
      </c>
      <c r="F33">
        <v>244.39999999999998</v>
      </c>
      <c r="G33">
        <v>244.39999999999998</v>
      </c>
      <c r="H33" t="s">
        <v>602</v>
      </c>
      <c r="I33" t="s">
        <v>605</v>
      </c>
      <c r="L33" t="s">
        <v>604</v>
      </c>
      <c r="O33">
        <v>0</v>
      </c>
      <c r="P33">
        <v>0</v>
      </c>
      <c r="Q33" t="b">
        <v>0</v>
      </c>
      <c r="R33">
        <v>0</v>
      </c>
      <c r="S33">
        <v>2</v>
      </c>
      <c r="T33">
        <v>0</v>
      </c>
      <c r="U33">
        <v>0</v>
      </c>
      <c r="V33" s="90">
        <v>0</v>
      </c>
    </row>
    <row r="34" spans="1:22" x14ac:dyDescent="0.25">
      <c r="A34" t="s">
        <v>2068</v>
      </c>
      <c r="B34" t="s">
        <v>471</v>
      </c>
      <c r="C34" t="s">
        <v>472</v>
      </c>
      <c r="D34">
        <v>391</v>
      </c>
      <c r="F34">
        <v>367.53999999999996</v>
      </c>
      <c r="G34">
        <v>367.53999999999996</v>
      </c>
      <c r="H34" t="s">
        <v>628</v>
      </c>
      <c r="I34" t="s">
        <v>608</v>
      </c>
      <c r="K34" t="s">
        <v>635</v>
      </c>
      <c r="O34">
        <v>0</v>
      </c>
      <c r="P34">
        <v>0</v>
      </c>
      <c r="Q34" t="b">
        <v>0</v>
      </c>
      <c r="R34">
        <v>0</v>
      </c>
      <c r="S34">
        <v>2</v>
      </c>
      <c r="T34">
        <v>0</v>
      </c>
      <c r="U34">
        <v>0</v>
      </c>
      <c r="V34" s="90">
        <v>0</v>
      </c>
    </row>
    <row r="35" spans="1:22" x14ac:dyDescent="0.25">
      <c r="A35" t="s">
        <v>26</v>
      </c>
      <c r="B35" t="s">
        <v>128</v>
      </c>
      <c r="C35" t="s">
        <v>129</v>
      </c>
      <c r="D35">
        <v>426</v>
      </c>
      <c r="F35">
        <v>400.44</v>
      </c>
      <c r="G35">
        <v>400.44</v>
      </c>
      <c r="H35" t="s">
        <v>602</v>
      </c>
      <c r="I35" t="s">
        <v>611</v>
      </c>
      <c r="J35" t="s">
        <v>620</v>
      </c>
      <c r="O35">
        <v>420</v>
      </c>
      <c r="P35">
        <v>88</v>
      </c>
      <c r="Q35" t="b">
        <v>1</v>
      </c>
      <c r="R35">
        <v>12.6</v>
      </c>
      <c r="S35">
        <v>2</v>
      </c>
      <c r="T35">
        <v>432.6</v>
      </c>
      <c r="U35">
        <v>1.0803116571771052</v>
      </c>
      <c r="V35" s="90">
        <v>803.11657177105201</v>
      </c>
    </row>
    <row r="36" spans="1:22" x14ac:dyDescent="0.25">
      <c r="A36" t="s">
        <v>28</v>
      </c>
      <c r="B36" t="s">
        <v>295</v>
      </c>
      <c r="C36" t="s">
        <v>296</v>
      </c>
      <c r="D36">
        <v>266</v>
      </c>
      <c r="E36" t="s">
        <v>638</v>
      </c>
      <c r="F36">
        <v>250.04</v>
      </c>
      <c r="G36">
        <v>250.04</v>
      </c>
      <c r="H36" t="s">
        <v>602</v>
      </c>
      <c r="I36" t="s">
        <v>603</v>
      </c>
      <c r="L36" t="s">
        <v>604</v>
      </c>
      <c r="O36">
        <v>274</v>
      </c>
      <c r="P36">
        <v>87</v>
      </c>
      <c r="Q36" t="b">
        <v>1</v>
      </c>
      <c r="R36">
        <v>8.2199999999999989</v>
      </c>
      <c r="S36">
        <v>2</v>
      </c>
      <c r="T36">
        <v>282.22000000000003</v>
      </c>
      <c r="U36">
        <v>1.128699408094705</v>
      </c>
      <c r="V36" s="90">
        <v>1200</v>
      </c>
    </row>
    <row r="37" spans="1:22" x14ac:dyDescent="0.25">
      <c r="A37" t="s">
        <v>26</v>
      </c>
      <c r="B37" t="s">
        <v>279</v>
      </c>
      <c r="C37" t="s">
        <v>280</v>
      </c>
      <c r="D37">
        <v>398</v>
      </c>
      <c r="F37">
        <v>374.12</v>
      </c>
      <c r="G37">
        <v>374.12</v>
      </c>
      <c r="H37" t="s">
        <v>602</v>
      </c>
      <c r="O37">
        <v>417</v>
      </c>
      <c r="P37">
        <v>87</v>
      </c>
      <c r="Q37" t="b">
        <v>1</v>
      </c>
      <c r="R37">
        <v>12.51</v>
      </c>
      <c r="S37">
        <v>1</v>
      </c>
      <c r="T37">
        <v>429.51</v>
      </c>
      <c r="U37">
        <v>1.1480541002886775</v>
      </c>
      <c r="V37" s="90">
        <v>1200</v>
      </c>
    </row>
    <row r="38" spans="1:22" x14ac:dyDescent="0.25">
      <c r="A38" t="s">
        <v>29</v>
      </c>
      <c r="B38" t="s">
        <v>469</v>
      </c>
      <c r="C38" t="s">
        <v>470</v>
      </c>
      <c r="D38">
        <v>415</v>
      </c>
      <c r="F38">
        <v>390.09999999999997</v>
      </c>
      <c r="G38">
        <v>390.09999999999997</v>
      </c>
      <c r="H38" t="s">
        <v>628</v>
      </c>
      <c r="I38" t="s">
        <v>611</v>
      </c>
      <c r="O38">
        <v>422</v>
      </c>
      <c r="P38">
        <v>86</v>
      </c>
      <c r="Q38" t="b">
        <v>1</v>
      </c>
      <c r="R38">
        <v>12.66</v>
      </c>
      <c r="S38">
        <v>2</v>
      </c>
      <c r="T38">
        <v>434.66</v>
      </c>
      <c r="U38">
        <v>1.1142271212509613</v>
      </c>
      <c r="V38" s="90">
        <v>1142.2712125096134</v>
      </c>
    </row>
    <row r="39" spans="1:22" x14ac:dyDescent="0.25">
      <c r="A39" t="s">
        <v>26</v>
      </c>
      <c r="B39" t="s">
        <v>122</v>
      </c>
      <c r="C39" t="s">
        <v>123</v>
      </c>
      <c r="D39">
        <v>378</v>
      </c>
      <c r="F39">
        <v>355.32</v>
      </c>
      <c r="G39">
        <v>355.32</v>
      </c>
      <c r="H39" t="s">
        <v>602</v>
      </c>
      <c r="I39" t="s">
        <v>611</v>
      </c>
      <c r="J39" t="s">
        <v>622</v>
      </c>
      <c r="O39">
        <v>374</v>
      </c>
      <c r="P39">
        <v>83</v>
      </c>
      <c r="Q39" t="b">
        <v>0</v>
      </c>
      <c r="R39">
        <v>0</v>
      </c>
      <c r="S39">
        <v>2</v>
      </c>
      <c r="T39">
        <v>374</v>
      </c>
      <c r="U39">
        <v>1.052572329168074</v>
      </c>
      <c r="V39" s="90">
        <v>525.72329168073975</v>
      </c>
    </row>
    <row r="40" spans="1:22" x14ac:dyDescent="0.25">
      <c r="A40" t="s">
        <v>28</v>
      </c>
      <c r="B40" t="s">
        <v>582</v>
      </c>
      <c r="C40" t="s">
        <v>583</v>
      </c>
      <c r="D40">
        <v>235</v>
      </c>
      <c r="F40">
        <v>220.89999999999998</v>
      </c>
      <c r="G40">
        <v>220.89999999999998</v>
      </c>
      <c r="H40" t="s">
        <v>602</v>
      </c>
      <c r="I40" t="s">
        <v>605</v>
      </c>
      <c r="O40">
        <v>201</v>
      </c>
      <c r="P40">
        <v>85</v>
      </c>
      <c r="Q40" t="b">
        <v>1</v>
      </c>
      <c r="R40">
        <v>6.0299999999999994</v>
      </c>
      <c r="S40">
        <v>0</v>
      </c>
      <c r="T40">
        <v>207.03</v>
      </c>
      <c r="U40">
        <v>0.93721140787686741</v>
      </c>
      <c r="V40" s="90">
        <v>0</v>
      </c>
    </row>
    <row r="41" spans="1:22" x14ac:dyDescent="0.25">
      <c r="A41" t="s">
        <v>29</v>
      </c>
      <c r="B41" t="s">
        <v>383</v>
      </c>
      <c r="C41" t="s">
        <v>384</v>
      </c>
      <c r="D41">
        <v>443</v>
      </c>
      <c r="F41">
        <v>416.41999999999996</v>
      </c>
      <c r="G41">
        <v>416.41999999999996</v>
      </c>
      <c r="O41">
        <v>451</v>
      </c>
      <c r="P41">
        <v>86</v>
      </c>
      <c r="Q41" t="b">
        <v>1</v>
      </c>
      <c r="R41">
        <v>13.53</v>
      </c>
      <c r="S41">
        <v>1</v>
      </c>
      <c r="T41">
        <v>464.53</v>
      </c>
      <c r="U41">
        <v>1.1155323951779454</v>
      </c>
      <c r="V41" s="90">
        <v>1155.3239517794545</v>
      </c>
    </row>
    <row r="42" spans="1:22" x14ac:dyDescent="0.25">
      <c r="A42" t="s">
        <v>26</v>
      </c>
      <c r="B42" t="s">
        <v>407</v>
      </c>
      <c r="C42" t="s">
        <v>408</v>
      </c>
      <c r="D42">
        <v>526</v>
      </c>
      <c r="F42">
        <v>494.44</v>
      </c>
      <c r="G42">
        <v>494.44</v>
      </c>
      <c r="H42" t="s">
        <v>610</v>
      </c>
      <c r="I42" t="s">
        <v>603</v>
      </c>
      <c r="O42">
        <v>523</v>
      </c>
      <c r="P42">
        <v>89</v>
      </c>
      <c r="Q42" t="b">
        <v>1</v>
      </c>
      <c r="R42">
        <v>15.69</v>
      </c>
      <c r="S42">
        <v>2</v>
      </c>
      <c r="T42">
        <v>538.69000000000005</v>
      </c>
      <c r="U42">
        <v>1.0894951864735865</v>
      </c>
      <c r="V42" s="90">
        <v>894.95186473586455</v>
      </c>
    </row>
    <row r="43" spans="1:22" x14ac:dyDescent="0.25">
      <c r="A43" t="s">
        <v>29</v>
      </c>
      <c r="B43" t="s">
        <v>214</v>
      </c>
      <c r="C43" t="s">
        <v>215</v>
      </c>
      <c r="D43">
        <v>615</v>
      </c>
      <c r="E43" t="s">
        <v>638</v>
      </c>
      <c r="F43">
        <v>578.1</v>
      </c>
      <c r="G43">
        <v>578.1</v>
      </c>
      <c r="H43" t="s">
        <v>610</v>
      </c>
      <c r="O43">
        <v>621</v>
      </c>
      <c r="P43">
        <v>89</v>
      </c>
      <c r="Q43" t="b">
        <v>1</v>
      </c>
      <c r="R43">
        <v>18.63</v>
      </c>
      <c r="S43">
        <v>2</v>
      </c>
      <c r="T43">
        <v>639.63</v>
      </c>
      <c r="U43">
        <v>1.1064348728593669</v>
      </c>
      <c r="V43" s="90">
        <v>1064.3487285936692</v>
      </c>
    </row>
    <row r="44" spans="1:22" x14ac:dyDescent="0.25">
      <c r="A44" t="s">
        <v>28</v>
      </c>
      <c r="B44" t="s">
        <v>188</v>
      </c>
      <c r="C44" t="s">
        <v>189</v>
      </c>
      <c r="D44">
        <v>337</v>
      </c>
      <c r="F44">
        <v>316.77999999999997</v>
      </c>
      <c r="G44">
        <v>316.77999999999997</v>
      </c>
      <c r="H44" t="s">
        <v>602</v>
      </c>
      <c r="I44" t="s">
        <v>603</v>
      </c>
      <c r="L44" t="s">
        <v>631</v>
      </c>
      <c r="O44">
        <v>339</v>
      </c>
      <c r="P44">
        <v>85</v>
      </c>
      <c r="Q44" t="b">
        <v>1</v>
      </c>
      <c r="R44">
        <v>10.17</v>
      </c>
      <c r="S44">
        <v>2</v>
      </c>
      <c r="T44">
        <v>349.17</v>
      </c>
      <c r="U44">
        <v>1.1022476166424648</v>
      </c>
      <c r="V44" s="90">
        <v>1022.4761664246485</v>
      </c>
    </row>
    <row r="45" spans="1:22" x14ac:dyDescent="0.25">
      <c r="A45" t="s">
        <v>26</v>
      </c>
      <c r="B45" t="s">
        <v>92</v>
      </c>
      <c r="C45" t="s">
        <v>93</v>
      </c>
      <c r="D45">
        <v>285</v>
      </c>
      <c r="E45" t="s">
        <v>638</v>
      </c>
      <c r="F45">
        <v>267.89999999999998</v>
      </c>
      <c r="G45">
        <v>267.89999999999998</v>
      </c>
      <c r="H45" t="s">
        <v>613</v>
      </c>
      <c r="I45" t="s">
        <v>603</v>
      </c>
      <c r="O45">
        <v>295</v>
      </c>
      <c r="P45">
        <v>87</v>
      </c>
      <c r="Q45" t="b">
        <v>1</v>
      </c>
      <c r="R45">
        <v>8.85</v>
      </c>
      <c r="S45">
        <v>2</v>
      </c>
      <c r="T45">
        <v>303.85000000000002</v>
      </c>
      <c r="U45">
        <v>1.1341918626353118</v>
      </c>
      <c r="V45" s="90">
        <v>1200</v>
      </c>
    </row>
    <row r="46" spans="1:22" x14ac:dyDescent="0.25">
      <c r="A46" t="s">
        <v>29</v>
      </c>
      <c r="B46" t="s">
        <v>210</v>
      </c>
      <c r="C46" t="s">
        <v>211</v>
      </c>
      <c r="D46">
        <v>383</v>
      </c>
      <c r="F46">
        <v>360.02</v>
      </c>
      <c r="G46">
        <v>360.02</v>
      </c>
      <c r="H46" t="s">
        <v>613</v>
      </c>
      <c r="I46" t="s">
        <v>611</v>
      </c>
      <c r="J46" t="s">
        <v>620</v>
      </c>
      <c r="O46">
        <v>400</v>
      </c>
      <c r="P46">
        <v>90</v>
      </c>
      <c r="Q46" t="b">
        <v>1</v>
      </c>
      <c r="R46">
        <v>12</v>
      </c>
      <c r="S46">
        <v>1</v>
      </c>
      <c r="T46">
        <v>412</v>
      </c>
      <c r="U46">
        <v>1.1443808677295706</v>
      </c>
      <c r="V46" s="90">
        <v>1200</v>
      </c>
    </row>
    <row r="47" spans="1:22" x14ac:dyDescent="0.25">
      <c r="A47" t="s">
        <v>25</v>
      </c>
      <c r="B47" t="s">
        <v>341</v>
      </c>
      <c r="C47" t="s">
        <v>342</v>
      </c>
      <c r="D47">
        <v>361</v>
      </c>
      <c r="F47">
        <v>339.34</v>
      </c>
      <c r="G47">
        <v>339.34</v>
      </c>
      <c r="O47">
        <v>360</v>
      </c>
      <c r="P47">
        <v>85</v>
      </c>
      <c r="Q47" t="b">
        <v>1</v>
      </c>
      <c r="R47">
        <v>10.799999999999999</v>
      </c>
      <c r="S47">
        <v>2</v>
      </c>
      <c r="T47">
        <v>370.8</v>
      </c>
      <c r="U47">
        <v>1.0927093770259917</v>
      </c>
      <c r="V47" s="90">
        <v>927.09377025991694</v>
      </c>
    </row>
    <row r="48" spans="1:22" x14ac:dyDescent="0.25">
      <c r="A48" t="s">
        <v>26</v>
      </c>
      <c r="B48" t="s">
        <v>102</v>
      </c>
      <c r="C48" t="s">
        <v>103</v>
      </c>
      <c r="D48">
        <v>287</v>
      </c>
      <c r="F48">
        <v>269.77999999999997</v>
      </c>
      <c r="G48">
        <v>269.77999999999997</v>
      </c>
      <c r="O48">
        <v>305</v>
      </c>
      <c r="P48">
        <v>88</v>
      </c>
      <c r="Q48" t="b">
        <v>1</v>
      </c>
      <c r="R48">
        <v>9.15</v>
      </c>
      <c r="S48">
        <v>2</v>
      </c>
      <c r="T48">
        <v>314.14999999999998</v>
      </c>
      <c r="U48">
        <v>1.1644673437615836</v>
      </c>
      <c r="V48" s="90">
        <v>1200</v>
      </c>
    </row>
    <row r="49" spans="1:22" x14ac:dyDescent="0.25">
      <c r="A49" t="s">
        <v>25</v>
      </c>
      <c r="B49" t="s">
        <v>227</v>
      </c>
      <c r="C49" t="s">
        <v>228</v>
      </c>
      <c r="D49">
        <v>557</v>
      </c>
      <c r="F49">
        <v>523.57999999999993</v>
      </c>
      <c r="G49">
        <v>523.57999999999993</v>
      </c>
      <c r="O49">
        <v>518</v>
      </c>
      <c r="P49">
        <v>86</v>
      </c>
      <c r="Q49" t="b">
        <v>1</v>
      </c>
      <c r="R49">
        <v>15.54</v>
      </c>
      <c r="S49">
        <v>1</v>
      </c>
      <c r="T49">
        <v>533.54</v>
      </c>
      <c r="U49">
        <v>1.0190228809351007</v>
      </c>
      <c r="V49" s="90">
        <v>190.22880935100738</v>
      </c>
    </row>
    <row r="50" spans="1:22" x14ac:dyDescent="0.25">
      <c r="A50" t="s">
        <v>28</v>
      </c>
      <c r="B50" t="s">
        <v>84</v>
      </c>
      <c r="C50" t="s">
        <v>85</v>
      </c>
      <c r="D50">
        <v>267</v>
      </c>
      <c r="F50">
        <v>250.98</v>
      </c>
      <c r="G50">
        <v>250.98</v>
      </c>
      <c r="H50" t="s">
        <v>602</v>
      </c>
      <c r="I50" t="s">
        <v>605</v>
      </c>
      <c r="O50">
        <v>270</v>
      </c>
      <c r="P50">
        <v>87</v>
      </c>
      <c r="Q50" t="b">
        <v>1</v>
      </c>
      <c r="R50">
        <v>8.1</v>
      </c>
      <c r="S50">
        <v>2</v>
      </c>
      <c r="T50">
        <v>278.10000000000002</v>
      </c>
      <c r="U50">
        <v>1.1080564188381545</v>
      </c>
      <c r="V50" s="90">
        <v>1080.5641883815454</v>
      </c>
    </row>
    <row r="51" spans="1:22" x14ac:dyDescent="0.25">
      <c r="A51" t="s">
        <v>2069</v>
      </c>
      <c r="B51" t="s">
        <v>369</v>
      </c>
      <c r="C51" t="s">
        <v>370</v>
      </c>
      <c r="D51">
        <v>361</v>
      </c>
      <c r="F51">
        <v>339.34</v>
      </c>
      <c r="G51">
        <v>339.34</v>
      </c>
      <c r="O51">
        <v>0</v>
      </c>
      <c r="P51">
        <v>0</v>
      </c>
      <c r="Q51" t="b">
        <v>0</v>
      </c>
      <c r="R51">
        <v>0</v>
      </c>
      <c r="S51">
        <v>1</v>
      </c>
      <c r="T51">
        <v>0</v>
      </c>
      <c r="U51">
        <v>0</v>
      </c>
      <c r="V51" s="90">
        <v>0</v>
      </c>
    </row>
    <row r="52" spans="1:22" x14ac:dyDescent="0.25">
      <c r="A52" t="s">
        <v>26</v>
      </c>
      <c r="B52" t="s">
        <v>32</v>
      </c>
      <c r="C52" t="s">
        <v>33</v>
      </c>
      <c r="D52">
        <v>314</v>
      </c>
      <c r="F52">
        <v>295.15999999999997</v>
      </c>
      <c r="G52">
        <v>295.15999999999997</v>
      </c>
      <c r="O52">
        <v>300</v>
      </c>
      <c r="P52">
        <v>83</v>
      </c>
      <c r="Q52" t="b">
        <v>0</v>
      </c>
      <c r="R52">
        <v>0</v>
      </c>
      <c r="S52">
        <v>1</v>
      </c>
      <c r="T52">
        <v>300</v>
      </c>
      <c r="U52">
        <v>1.0163978858923974</v>
      </c>
      <c r="V52" s="90">
        <v>163.97885892397434</v>
      </c>
    </row>
    <row r="53" spans="1:22" x14ac:dyDescent="0.25">
      <c r="A53" t="s">
        <v>26</v>
      </c>
      <c r="B53" t="s">
        <v>545</v>
      </c>
      <c r="C53" t="s">
        <v>546</v>
      </c>
      <c r="D53">
        <v>343</v>
      </c>
      <c r="F53">
        <v>322.41999999999996</v>
      </c>
      <c r="G53">
        <v>322.41999999999996</v>
      </c>
      <c r="H53" t="s">
        <v>613</v>
      </c>
      <c r="O53">
        <v>361</v>
      </c>
      <c r="P53">
        <v>89</v>
      </c>
      <c r="Q53" t="b">
        <v>1</v>
      </c>
      <c r="R53">
        <v>10.83</v>
      </c>
      <c r="S53">
        <v>2</v>
      </c>
      <c r="T53">
        <v>371.83</v>
      </c>
      <c r="U53">
        <v>1.1532473171639477</v>
      </c>
      <c r="V53" s="90">
        <v>1200</v>
      </c>
    </row>
    <row r="54" spans="1:22" x14ac:dyDescent="0.25">
      <c r="A54" t="s">
        <v>26</v>
      </c>
      <c r="B54" t="s">
        <v>72</v>
      </c>
      <c r="C54" t="s">
        <v>73</v>
      </c>
      <c r="D54">
        <v>456</v>
      </c>
      <c r="F54">
        <v>428.64</v>
      </c>
      <c r="G54">
        <v>428.64</v>
      </c>
      <c r="H54" t="s">
        <v>602</v>
      </c>
      <c r="I54" t="s">
        <v>611</v>
      </c>
      <c r="J54" t="s">
        <v>618</v>
      </c>
      <c r="O54">
        <v>475</v>
      </c>
      <c r="P54">
        <v>87</v>
      </c>
      <c r="Q54" t="b">
        <v>1</v>
      </c>
      <c r="R54">
        <v>14.25</v>
      </c>
      <c r="S54">
        <v>0</v>
      </c>
      <c r="T54">
        <v>489.25</v>
      </c>
      <c r="U54">
        <v>1.1414007092198581</v>
      </c>
      <c r="V54" s="90">
        <v>1200</v>
      </c>
    </row>
    <row r="55" spans="1:22" x14ac:dyDescent="0.25">
      <c r="A55" t="s">
        <v>2068</v>
      </c>
      <c r="B55" t="s">
        <v>521</v>
      </c>
      <c r="C55" t="s">
        <v>522</v>
      </c>
      <c r="D55">
        <v>215</v>
      </c>
      <c r="E55" t="s">
        <v>638</v>
      </c>
      <c r="F55">
        <v>202.1</v>
      </c>
      <c r="G55">
        <v>0</v>
      </c>
      <c r="O55" t="s">
        <v>2112</v>
      </c>
      <c r="P55" t="s">
        <v>2112</v>
      </c>
      <c r="Q55" t="b">
        <v>0</v>
      </c>
      <c r="R55">
        <v>0</v>
      </c>
      <c r="S55">
        <v>2</v>
      </c>
      <c r="T55" t="e">
        <v>#VALUE!</v>
      </c>
      <c r="U55" t="e">
        <v>#VALUE!</v>
      </c>
    </row>
    <row r="56" spans="1:22" x14ac:dyDescent="0.25">
      <c r="A56" t="s">
        <v>28</v>
      </c>
      <c r="B56" t="s">
        <v>223</v>
      </c>
      <c r="C56" t="s">
        <v>224</v>
      </c>
      <c r="D56">
        <v>404</v>
      </c>
      <c r="F56">
        <v>379.76</v>
      </c>
      <c r="G56">
        <v>379.76</v>
      </c>
      <c r="O56">
        <v>384</v>
      </c>
      <c r="P56">
        <v>86</v>
      </c>
      <c r="Q56" t="b">
        <v>1</v>
      </c>
      <c r="R56">
        <v>11.52</v>
      </c>
      <c r="S56">
        <v>2</v>
      </c>
      <c r="T56">
        <v>395.52</v>
      </c>
      <c r="U56">
        <v>1.041499894670318</v>
      </c>
      <c r="V56" s="90">
        <v>414.99894670318002</v>
      </c>
    </row>
    <row r="57" spans="1:22" x14ac:dyDescent="0.25">
      <c r="A57" t="s">
        <v>26</v>
      </c>
      <c r="B57" t="s">
        <v>52</v>
      </c>
      <c r="C57" t="s">
        <v>53</v>
      </c>
      <c r="D57">
        <v>400</v>
      </c>
      <c r="F57">
        <v>376</v>
      </c>
      <c r="G57">
        <v>376</v>
      </c>
      <c r="H57" t="s">
        <v>610</v>
      </c>
      <c r="I57" t="s">
        <v>608</v>
      </c>
      <c r="O57">
        <v>392</v>
      </c>
      <c r="P57">
        <v>78</v>
      </c>
      <c r="Q57" t="b">
        <v>0</v>
      </c>
      <c r="R57">
        <v>0</v>
      </c>
      <c r="S57">
        <v>0</v>
      </c>
      <c r="T57">
        <v>392</v>
      </c>
      <c r="U57">
        <v>1.0425531914893618</v>
      </c>
      <c r="V57" s="90">
        <v>425.53191489361762</v>
      </c>
    </row>
    <row r="58" spans="1:22" x14ac:dyDescent="0.25">
      <c r="A58" t="s">
        <v>28</v>
      </c>
      <c r="B58" t="s">
        <v>411</v>
      </c>
      <c r="C58" t="s">
        <v>412</v>
      </c>
      <c r="D58">
        <v>303</v>
      </c>
      <c r="F58">
        <v>284.82</v>
      </c>
      <c r="G58">
        <v>284.82</v>
      </c>
      <c r="H58" t="s">
        <v>626</v>
      </c>
      <c r="I58" t="s">
        <v>605</v>
      </c>
      <c r="O58">
        <v>306</v>
      </c>
      <c r="P58">
        <v>89</v>
      </c>
      <c r="Q58" t="b">
        <v>1</v>
      </c>
      <c r="R58">
        <v>9.18</v>
      </c>
      <c r="S58">
        <v>1</v>
      </c>
      <c r="T58">
        <v>315.18</v>
      </c>
      <c r="U58">
        <v>1.106593638087213</v>
      </c>
      <c r="V58" s="90">
        <v>1065.93638087213</v>
      </c>
    </row>
    <row r="59" spans="1:22" x14ac:dyDescent="0.25">
      <c r="A59" t="s">
        <v>26</v>
      </c>
      <c r="B59" t="s">
        <v>62</v>
      </c>
      <c r="C59" t="s">
        <v>63</v>
      </c>
      <c r="D59">
        <v>325</v>
      </c>
      <c r="F59">
        <v>305.5</v>
      </c>
      <c r="G59">
        <v>305.5</v>
      </c>
      <c r="O59">
        <v>321</v>
      </c>
      <c r="P59">
        <v>85</v>
      </c>
      <c r="Q59" t="b">
        <v>1</v>
      </c>
      <c r="R59">
        <v>9.629999999999999</v>
      </c>
      <c r="S59">
        <v>2</v>
      </c>
      <c r="T59">
        <v>330.63</v>
      </c>
      <c r="U59">
        <v>1.0822585924713584</v>
      </c>
      <c r="V59" s="90">
        <v>822.58592471358361</v>
      </c>
    </row>
    <row r="60" spans="1:22" x14ac:dyDescent="0.25">
      <c r="A60" t="s">
        <v>28</v>
      </c>
      <c r="B60" t="s">
        <v>305</v>
      </c>
      <c r="C60" t="s">
        <v>306</v>
      </c>
      <c r="D60">
        <v>340</v>
      </c>
      <c r="F60">
        <v>319.59999999999997</v>
      </c>
      <c r="G60">
        <v>319.59999999999997</v>
      </c>
      <c r="H60" t="s">
        <v>602</v>
      </c>
      <c r="I60" t="s">
        <v>605</v>
      </c>
      <c r="L60" t="s">
        <v>604</v>
      </c>
      <c r="O60">
        <v>347</v>
      </c>
      <c r="P60">
        <v>87</v>
      </c>
      <c r="Q60" t="b">
        <v>1</v>
      </c>
      <c r="R60">
        <v>10.41</v>
      </c>
      <c r="S60">
        <v>2</v>
      </c>
      <c r="T60">
        <v>357.41</v>
      </c>
      <c r="U60">
        <v>1.1183041301627035</v>
      </c>
      <c r="V60" s="90">
        <v>1183.0413016270347</v>
      </c>
    </row>
    <row r="61" spans="1:22" x14ac:dyDescent="0.25">
      <c r="A61" t="s">
        <v>2067</v>
      </c>
      <c r="B61" t="s">
        <v>465</v>
      </c>
      <c r="C61" t="s">
        <v>466</v>
      </c>
      <c r="D61">
        <v>537</v>
      </c>
      <c r="E61" t="s">
        <v>638</v>
      </c>
      <c r="F61">
        <v>504.78</v>
      </c>
      <c r="G61">
        <v>504.78</v>
      </c>
      <c r="H61" t="s">
        <v>613</v>
      </c>
      <c r="I61" t="s">
        <v>611</v>
      </c>
      <c r="J61" t="s">
        <v>612</v>
      </c>
      <c r="O61">
        <v>0</v>
      </c>
      <c r="P61">
        <v>0</v>
      </c>
      <c r="Q61" t="b">
        <v>0</v>
      </c>
      <c r="R61">
        <v>0</v>
      </c>
      <c r="S61">
        <v>2</v>
      </c>
      <c r="T61">
        <v>0</v>
      </c>
      <c r="U61">
        <v>0</v>
      </c>
      <c r="V61" s="90">
        <v>0</v>
      </c>
    </row>
    <row r="62" spans="1:22" x14ac:dyDescent="0.25">
      <c r="A62" t="s">
        <v>29</v>
      </c>
      <c r="B62" t="s">
        <v>251</v>
      </c>
      <c r="C62" t="s">
        <v>252</v>
      </c>
      <c r="D62">
        <v>349</v>
      </c>
      <c r="F62">
        <v>328.06</v>
      </c>
      <c r="G62">
        <v>328.06</v>
      </c>
      <c r="O62">
        <v>341</v>
      </c>
      <c r="P62">
        <v>87</v>
      </c>
      <c r="Q62" t="b">
        <v>1</v>
      </c>
      <c r="R62">
        <v>10.23</v>
      </c>
      <c r="S62">
        <v>2</v>
      </c>
      <c r="T62">
        <v>351.23</v>
      </c>
      <c r="U62">
        <v>1.0706273242699507</v>
      </c>
      <c r="V62" s="90">
        <v>706.27324269950668</v>
      </c>
    </row>
    <row r="63" spans="1:22" x14ac:dyDescent="0.25">
      <c r="A63" t="s">
        <v>2068</v>
      </c>
      <c r="B63" t="s">
        <v>335</v>
      </c>
      <c r="C63" t="s">
        <v>336</v>
      </c>
      <c r="D63">
        <v>360</v>
      </c>
      <c r="F63">
        <v>338.4</v>
      </c>
      <c r="G63">
        <v>338.4</v>
      </c>
      <c r="O63">
        <v>0</v>
      </c>
      <c r="P63">
        <v>0</v>
      </c>
      <c r="Q63" t="b">
        <v>0</v>
      </c>
      <c r="R63">
        <v>0</v>
      </c>
      <c r="S63">
        <v>0</v>
      </c>
      <c r="T63">
        <v>0</v>
      </c>
      <c r="U63">
        <v>0</v>
      </c>
      <c r="V63" s="90">
        <v>0</v>
      </c>
    </row>
    <row r="64" spans="1:22" x14ac:dyDescent="0.25">
      <c r="A64" t="s">
        <v>25</v>
      </c>
      <c r="B64" t="s">
        <v>439</v>
      </c>
      <c r="C64" t="s">
        <v>440</v>
      </c>
      <c r="D64">
        <v>588</v>
      </c>
      <c r="F64">
        <v>552.71999999999991</v>
      </c>
      <c r="G64">
        <v>552.71999999999991</v>
      </c>
      <c r="O64">
        <v>556</v>
      </c>
      <c r="P64">
        <v>86</v>
      </c>
      <c r="Q64" t="b">
        <v>1</v>
      </c>
      <c r="R64">
        <v>16.68</v>
      </c>
      <c r="S64">
        <v>1</v>
      </c>
      <c r="T64">
        <v>572.67999999999995</v>
      </c>
      <c r="U64">
        <v>1.0361123172673325</v>
      </c>
      <c r="V64" s="90">
        <v>361.12317267332548</v>
      </c>
    </row>
    <row r="65" spans="1:22" x14ac:dyDescent="0.25">
      <c r="A65" t="s">
        <v>25</v>
      </c>
      <c r="B65" t="s">
        <v>206</v>
      </c>
      <c r="C65" t="s">
        <v>207</v>
      </c>
      <c r="D65">
        <v>545</v>
      </c>
      <c r="E65" t="s">
        <v>638</v>
      </c>
      <c r="F65">
        <v>512.29999999999995</v>
      </c>
      <c r="G65">
        <v>512.29999999999995</v>
      </c>
      <c r="O65">
        <v>517</v>
      </c>
      <c r="P65">
        <v>86</v>
      </c>
      <c r="Q65" t="b">
        <v>1</v>
      </c>
      <c r="R65">
        <v>15.51</v>
      </c>
      <c r="S65">
        <v>2</v>
      </c>
      <c r="T65">
        <v>532.51</v>
      </c>
      <c r="U65">
        <v>1.0394495412844038</v>
      </c>
      <c r="V65" s="90">
        <v>394.49541284403813</v>
      </c>
    </row>
    <row r="66" spans="1:22" x14ac:dyDescent="0.25">
      <c r="A66" t="s">
        <v>26</v>
      </c>
      <c r="B66" t="s">
        <v>98</v>
      </c>
      <c r="C66" t="s">
        <v>99</v>
      </c>
      <c r="D66">
        <v>339</v>
      </c>
      <c r="F66">
        <v>318.65999999999997</v>
      </c>
      <c r="G66">
        <v>318.65999999999997</v>
      </c>
      <c r="H66" t="s">
        <v>602</v>
      </c>
      <c r="I66" t="s">
        <v>611</v>
      </c>
      <c r="J66" t="s">
        <v>620</v>
      </c>
      <c r="O66">
        <v>344</v>
      </c>
      <c r="P66">
        <v>87</v>
      </c>
      <c r="Q66" t="b">
        <v>1</v>
      </c>
      <c r="R66">
        <v>10.32</v>
      </c>
      <c r="S66">
        <v>2</v>
      </c>
      <c r="T66">
        <v>354.32</v>
      </c>
      <c r="U66">
        <v>1.1119061068223186</v>
      </c>
      <c r="V66" s="90">
        <v>1119.0610682231861</v>
      </c>
    </row>
    <row r="67" spans="1:22" x14ac:dyDescent="0.25">
      <c r="A67" t="s">
        <v>26</v>
      </c>
      <c r="B67" t="s">
        <v>449</v>
      </c>
      <c r="C67" t="s">
        <v>450</v>
      </c>
      <c r="D67">
        <v>444</v>
      </c>
      <c r="F67">
        <v>417.35999999999996</v>
      </c>
      <c r="G67">
        <v>417.35999999999996</v>
      </c>
      <c r="H67" t="s">
        <v>613</v>
      </c>
      <c r="O67">
        <v>457</v>
      </c>
      <c r="P67">
        <v>89</v>
      </c>
      <c r="Q67" t="b">
        <v>1</v>
      </c>
      <c r="R67">
        <v>13.709999999999999</v>
      </c>
      <c r="S67">
        <v>2</v>
      </c>
      <c r="T67">
        <v>470.71</v>
      </c>
      <c r="U67">
        <v>1.1278272953804869</v>
      </c>
      <c r="V67" s="90">
        <v>1200</v>
      </c>
    </row>
    <row r="68" spans="1:22" x14ac:dyDescent="0.25">
      <c r="A68" t="s">
        <v>25</v>
      </c>
      <c r="B68" t="s">
        <v>577</v>
      </c>
      <c r="C68" t="s">
        <v>578</v>
      </c>
      <c r="D68">
        <v>340</v>
      </c>
      <c r="F68">
        <v>319.59999999999997</v>
      </c>
      <c r="G68">
        <v>319.59999999999997</v>
      </c>
      <c r="H68" t="s">
        <v>610</v>
      </c>
      <c r="I68" t="s">
        <v>611</v>
      </c>
      <c r="J68" t="s">
        <v>618</v>
      </c>
      <c r="O68">
        <v>325</v>
      </c>
      <c r="P68">
        <v>85</v>
      </c>
      <c r="Q68" t="b">
        <v>1</v>
      </c>
      <c r="R68">
        <v>9.75</v>
      </c>
      <c r="S68">
        <v>0</v>
      </c>
      <c r="T68">
        <v>334.75</v>
      </c>
      <c r="U68">
        <v>1.0474030037546935</v>
      </c>
      <c r="V68" s="90">
        <v>474.03003754693532</v>
      </c>
    </row>
    <row r="69" spans="1:22" x14ac:dyDescent="0.25">
      <c r="A69" t="s">
        <v>26</v>
      </c>
      <c r="B69" t="s">
        <v>573</v>
      </c>
      <c r="C69" t="s">
        <v>574</v>
      </c>
      <c r="D69">
        <v>448</v>
      </c>
      <c r="F69">
        <v>421.12</v>
      </c>
      <c r="G69">
        <v>421.12</v>
      </c>
      <c r="O69">
        <v>455</v>
      </c>
      <c r="P69">
        <v>84</v>
      </c>
      <c r="Q69" t="b">
        <v>1</v>
      </c>
      <c r="R69">
        <v>13.65</v>
      </c>
      <c r="S69">
        <v>0</v>
      </c>
      <c r="T69">
        <v>468.65</v>
      </c>
      <c r="U69">
        <v>1.1128656914893615</v>
      </c>
      <c r="V69" s="90">
        <v>1128.6569148936155</v>
      </c>
    </row>
    <row r="70" spans="1:22" x14ac:dyDescent="0.25">
      <c r="A70" t="s">
        <v>28</v>
      </c>
      <c r="B70" t="s">
        <v>245</v>
      </c>
      <c r="C70" t="s">
        <v>246</v>
      </c>
      <c r="D70">
        <v>327</v>
      </c>
      <c r="F70">
        <v>307.38</v>
      </c>
      <c r="G70">
        <v>307.38</v>
      </c>
      <c r="H70" t="s">
        <v>602</v>
      </c>
      <c r="I70" t="s">
        <v>617</v>
      </c>
      <c r="O70">
        <v>310</v>
      </c>
      <c r="P70">
        <v>86</v>
      </c>
      <c r="Q70" t="b">
        <v>1</v>
      </c>
      <c r="R70">
        <v>9.2999999999999989</v>
      </c>
      <c r="S70">
        <v>2</v>
      </c>
      <c r="T70">
        <v>319.3</v>
      </c>
      <c r="U70">
        <v>1.0387793610514673</v>
      </c>
      <c r="V70" s="90">
        <v>387.79361051467288</v>
      </c>
    </row>
    <row r="71" spans="1:22" x14ac:dyDescent="0.25">
      <c r="A71" t="s">
        <v>29</v>
      </c>
      <c r="B71" t="s">
        <v>557</v>
      </c>
      <c r="C71" t="s">
        <v>558</v>
      </c>
      <c r="D71">
        <v>325</v>
      </c>
      <c r="F71">
        <v>305.5</v>
      </c>
      <c r="G71">
        <v>305.5</v>
      </c>
      <c r="O71">
        <v>336</v>
      </c>
      <c r="P71">
        <v>87</v>
      </c>
      <c r="Q71" t="b">
        <v>1</v>
      </c>
      <c r="R71">
        <v>10.08</v>
      </c>
      <c r="S71">
        <v>1</v>
      </c>
      <c r="T71">
        <v>346.08</v>
      </c>
      <c r="U71">
        <v>1.1328314238952537</v>
      </c>
      <c r="V71" s="90">
        <v>1200</v>
      </c>
    </row>
    <row r="72" spans="1:22" x14ac:dyDescent="0.25">
      <c r="A72" t="s">
        <v>29</v>
      </c>
      <c r="B72" t="s">
        <v>405</v>
      </c>
      <c r="C72" t="s">
        <v>406</v>
      </c>
      <c r="D72">
        <v>359</v>
      </c>
      <c r="F72">
        <v>337.46</v>
      </c>
      <c r="G72">
        <v>337.46</v>
      </c>
      <c r="H72" t="s">
        <v>602</v>
      </c>
      <c r="I72" t="s">
        <v>605</v>
      </c>
      <c r="O72">
        <v>370</v>
      </c>
      <c r="P72">
        <v>88</v>
      </c>
      <c r="Q72" t="b">
        <v>1</v>
      </c>
      <c r="R72">
        <v>11.1</v>
      </c>
      <c r="S72">
        <v>2</v>
      </c>
      <c r="T72">
        <v>381.1</v>
      </c>
      <c r="U72">
        <v>1.1293190304036036</v>
      </c>
      <c r="V72" s="90">
        <v>1200</v>
      </c>
    </row>
    <row r="73" spans="1:22" x14ac:dyDescent="0.25">
      <c r="A73" t="s">
        <v>28</v>
      </c>
      <c r="B73" t="s">
        <v>331</v>
      </c>
      <c r="C73" t="s">
        <v>332</v>
      </c>
      <c r="D73">
        <v>442</v>
      </c>
      <c r="F73">
        <v>415.47999999999996</v>
      </c>
      <c r="G73">
        <v>415.47999999999996</v>
      </c>
      <c r="O73">
        <v>452</v>
      </c>
      <c r="P73">
        <v>87</v>
      </c>
      <c r="Q73" t="b">
        <v>1</v>
      </c>
      <c r="R73">
        <v>13.559999999999999</v>
      </c>
      <c r="S73">
        <v>2</v>
      </c>
      <c r="T73">
        <v>465.56</v>
      </c>
      <c r="U73">
        <v>1.1205352844902283</v>
      </c>
      <c r="V73" s="90">
        <v>1200</v>
      </c>
    </row>
    <row r="74" spans="1:22" x14ac:dyDescent="0.25">
      <c r="A74" t="s">
        <v>2070</v>
      </c>
      <c r="B74" t="s">
        <v>285</v>
      </c>
      <c r="C74" t="s">
        <v>286</v>
      </c>
      <c r="D74">
        <v>478</v>
      </c>
      <c r="F74">
        <v>449.32</v>
      </c>
      <c r="G74">
        <v>449.32</v>
      </c>
      <c r="O74">
        <v>0</v>
      </c>
      <c r="P74">
        <v>0</v>
      </c>
      <c r="Q74" t="b">
        <v>0</v>
      </c>
      <c r="R74">
        <v>0</v>
      </c>
      <c r="S74">
        <v>1</v>
      </c>
      <c r="T74">
        <v>0</v>
      </c>
      <c r="U74">
        <v>0</v>
      </c>
      <c r="V74" s="90">
        <v>0</v>
      </c>
    </row>
    <row r="75" spans="1:22" x14ac:dyDescent="0.25">
      <c r="A75" t="s">
        <v>2068</v>
      </c>
      <c r="B75" t="s">
        <v>395</v>
      </c>
      <c r="C75" t="s">
        <v>396</v>
      </c>
      <c r="D75">
        <v>357</v>
      </c>
      <c r="F75">
        <v>335.58</v>
      </c>
      <c r="G75">
        <v>335.58</v>
      </c>
      <c r="H75" t="s">
        <v>613</v>
      </c>
      <c r="I75" t="s">
        <v>608</v>
      </c>
      <c r="K75" t="s">
        <v>629</v>
      </c>
      <c r="O75">
        <v>0</v>
      </c>
      <c r="P75">
        <v>0</v>
      </c>
      <c r="Q75" t="b">
        <v>0</v>
      </c>
      <c r="R75">
        <v>0</v>
      </c>
      <c r="S75">
        <v>1</v>
      </c>
      <c r="T75">
        <v>0</v>
      </c>
      <c r="U75">
        <v>0</v>
      </c>
      <c r="V75" s="90">
        <v>0</v>
      </c>
    </row>
    <row r="76" spans="1:22" x14ac:dyDescent="0.25">
      <c r="A76" t="s">
        <v>26</v>
      </c>
      <c r="B76" t="s">
        <v>221</v>
      </c>
      <c r="C76" t="s">
        <v>222</v>
      </c>
      <c r="D76">
        <v>300</v>
      </c>
      <c r="F76">
        <v>282</v>
      </c>
      <c r="G76">
        <v>282</v>
      </c>
      <c r="H76" t="s">
        <v>602</v>
      </c>
      <c r="I76" t="s">
        <v>603</v>
      </c>
      <c r="O76">
        <v>302</v>
      </c>
      <c r="P76">
        <v>86</v>
      </c>
      <c r="Q76" t="b">
        <v>1</v>
      </c>
      <c r="R76">
        <v>9.06</v>
      </c>
      <c r="S76">
        <v>1</v>
      </c>
      <c r="T76">
        <v>311.06</v>
      </c>
      <c r="U76">
        <v>1.1030496453900709</v>
      </c>
      <c r="V76" s="90">
        <v>1030.496453900709</v>
      </c>
    </row>
    <row r="77" spans="1:22" x14ac:dyDescent="0.25">
      <c r="A77" t="s">
        <v>2067</v>
      </c>
      <c r="B77" t="s">
        <v>221</v>
      </c>
      <c r="C77" t="s">
        <v>581</v>
      </c>
      <c r="D77">
        <v>300</v>
      </c>
      <c r="F77">
        <v>282</v>
      </c>
      <c r="G77">
        <v>0</v>
      </c>
      <c r="H77" t="s">
        <v>602</v>
      </c>
      <c r="I77" t="s">
        <v>603</v>
      </c>
      <c r="O77" t="s">
        <v>2112</v>
      </c>
      <c r="P77" t="s">
        <v>2112</v>
      </c>
      <c r="Q77" t="b">
        <v>0</v>
      </c>
      <c r="R77">
        <v>0</v>
      </c>
      <c r="S77">
        <v>0</v>
      </c>
      <c r="T77" t="e">
        <v>#VALUE!</v>
      </c>
      <c r="U77" t="e">
        <v>#VALUE!</v>
      </c>
    </row>
    <row r="78" spans="1:22" x14ac:dyDescent="0.25">
      <c r="A78" t="s">
        <v>28</v>
      </c>
      <c r="B78" t="s">
        <v>50</v>
      </c>
      <c r="C78" t="s">
        <v>51</v>
      </c>
      <c r="D78">
        <v>501</v>
      </c>
      <c r="F78">
        <v>470.94</v>
      </c>
      <c r="G78">
        <v>470.94</v>
      </c>
      <c r="H78" t="s">
        <v>602</v>
      </c>
      <c r="I78" t="s">
        <v>611</v>
      </c>
      <c r="J78" t="s">
        <v>612</v>
      </c>
      <c r="O78">
        <v>488</v>
      </c>
      <c r="P78">
        <v>87</v>
      </c>
      <c r="Q78" t="b">
        <v>1</v>
      </c>
      <c r="R78">
        <v>14.639999999999999</v>
      </c>
      <c r="S78">
        <v>1</v>
      </c>
      <c r="T78">
        <v>502.64</v>
      </c>
      <c r="U78">
        <v>1.0673121841423536</v>
      </c>
      <c r="V78" s="90">
        <v>673.12184142353624</v>
      </c>
    </row>
    <row r="79" spans="1:22" x14ac:dyDescent="0.25">
      <c r="A79" t="s">
        <v>29</v>
      </c>
      <c r="B79" t="s">
        <v>333</v>
      </c>
      <c r="C79" t="s">
        <v>334</v>
      </c>
      <c r="D79">
        <v>148</v>
      </c>
      <c r="F79">
        <v>139.12</v>
      </c>
      <c r="G79">
        <v>139.12</v>
      </c>
      <c r="H79" t="s">
        <v>613</v>
      </c>
      <c r="I79" t="s">
        <v>611</v>
      </c>
      <c r="J79" t="s">
        <v>612</v>
      </c>
      <c r="O79">
        <v>164</v>
      </c>
      <c r="P79">
        <v>90</v>
      </c>
      <c r="Q79" t="b">
        <v>1</v>
      </c>
      <c r="R79">
        <v>4.92</v>
      </c>
      <c r="S79">
        <v>2</v>
      </c>
      <c r="T79">
        <v>168.92</v>
      </c>
      <c r="U79">
        <v>1.214203565267395</v>
      </c>
      <c r="V79" s="90">
        <v>1200</v>
      </c>
    </row>
    <row r="80" spans="1:22" x14ac:dyDescent="0.25">
      <c r="A80" t="s">
        <v>28</v>
      </c>
      <c r="B80" t="s">
        <v>495</v>
      </c>
      <c r="C80" t="s">
        <v>496</v>
      </c>
      <c r="D80">
        <v>428</v>
      </c>
      <c r="F80">
        <v>402.32</v>
      </c>
      <c r="G80">
        <v>402.32</v>
      </c>
      <c r="O80">
        <v>399</v>
      </c>
      <c r="P80">
        <v>84</v>
      </c>
      <c r="Q80" t="b">
        <v>1</v>
      </c>
      <c r="R80">
        <v>11.969999999999999</v>
      </c>
      <c r="S80">
        <v>2</v>
      </c>
      <c r="T80">
        <v>410.97</v>
      </c>
      <c r="U80">
        <v>1.0215002982700339</v>
      </c>
      <c r="V80" s="90">
        <v>215.00298270033858</v>
      </c>
    </row>
    <row r="81" spans="1:22" x14ac:dyDescent="0.25">
      <c r="A81" t="s">
        <v>29</v>
      </c>
      <c r="B81" t="s">
        <v>265</v>
      </c>
      <c r="C81" t="s">
        <v>266</v>
      </c>
      <c r="D81">
        <v>300</v>
      </c>
      <c r="F81">
        <v>282</v>
      </c>
      <c r="G81">
        <v>282</v>
      </c>
      <c r="O81">
        <v>304</v>
      </c>
      <c r="P81">
        <v>74</v>
      </c>
      <c r="Q81" t="b">
        <v>0</v>
      </c>
      <c r="R81">
        <v>0</v>
      </c>
      <c r="S81">
        <v>2</v>
      </c>
      <c r="T81">
        <v>304</v>
      </c>
      <c r="U81">
        <v>1.0780141843971631</v>
      </c>
      <c r="V81" s="90">
        <v>780.14184397163126</v>
      </c>
    </row>
    <row r="82" spans="1:22" x14ac:dyDescent="0.25">
      <c r="A82" t="s">
        <v>26</v>
      </c>
      <c r="B82" t="s">
        <v>313</v>
      </c>
      <c r="C82" t="s">
        <v>314</v>
      </c>
      <c r="D82">
        <v>550</v>
      </c>
      <c r="F82">
        <v>517</v>
      </c>
      <c r="G82">
        <v>517</v>
      </c>
      <c r="O82">
        <v>562</v>
      </c>
      <c r="P82">
        <v>87</v>
      </c>
      <c r="Q82" t="b">
        <v>1</v>
      </c>
      <c r="R82">
        <v>16.86</v>
      </c>
      <c r="S82">
        <v>2</v>
      </c>
      <c r="T82">
        <v>578.86</v>
      </c>
      <c r="U82">
        <v>1.119651837524178</v>
      </c>
      <c r="V82" s="90">
        <v>1196.5183752417797</v>
      </c>
    </row>
    <row r="83" spans="1:22" x14ac:dyDescent="0.25">
      <c r="A83" t="s">
        <v>25</v>
      </c>
      <c r="B83" t="s">
        <v>217</v>
      </c>
      <c r="C83" t="s">
        <v>218</v>
      </c>
      <c r="D83">
        <v>433</v>
      </c>
      <c r="F83">
        <v>407.02</v>
      </c>
      <c r="G83">
        <v>407.02</v>
      </c>
      <c r="H83" t="s">
        <v>602</v>
      </c>
      <c r="I83" t="s">
        <v>608</v>
      </c>
      <c r="O83">
        <v>427</v>
      </c>
      <c r="P83">
        <v>87</v>
      </c>
      <c r="Q83" t="b">
        <v>1</v>
      </c>
      <c r="R83">
        <v>12.809999999999999</v>
      </c>
      <c r="S83">
        <v>2</v>
      </c>
      <c r="T83">
        <v>439.81</v>
      </c>
      <c r="U83">
        <v>1.0805611517861531</v>
      </c>
      <c r="V83" s="90">
        <v>805.61151786153084</v>
      </c>
    </row>
    <row r="84" spans="1:22" x14ac:dyDescent="0.25">
      <c r="A84" t="s">
        <v>2070</v>
      </c>
      <c r="B84" t="s">
        <v>178</v>
      </c>
      <c r="C84" t="s">
        <v>179</v>
      </c>
      <c r="D84">
        <v>248</v>
      </c>
      <c r="F84">
        <v>233.11999999999998</v>
      </c>
      <c r="G84">
        <v>233.11999999999998</v>
      </c>
      <c r="O84">
        <v>0</v>
      </c>
      <c r="P84">
        <v>0</v>
      </c>
      <c r="Q84" t="b">
        <v>0</v>
      </c>
      <c r="R84">
        <v>0</v>
      </c>
      <c r="S84">
        <v>1</v>
      </c>
      <c r="T84">
        <v>0</v>
      </c>
      <c r="U84">
        <v>0</v>
      </c>
      <c r="V84" s="90">
        <v>0</v>
      </c>
    </row>
    <row r="85" spans="1:22" x14ac:dyDescent="0.25">
      <c r="A85" t="s">
        <v>29</v>
      </c>
      <c r="B85" t="s">
        <v>277</v>
      </c>
      <c r="C85" t="s">
        <v>278</v>
      </c>
      <c r="D85">
        <v>422</v>
      </c>
      <c r="F85">
        <v>396.67999999999995</v>
      </c>
      <c r="G85">
        <v>396.67999999999995</v>
      </c>
      <c r="H85" t="s">
        <v>610</v>
      </c>
      <c r="I85" t="s">
        <v>603</v>
      </c>
      <c r="L85" t="s">
        <v>604</v>
      </c>
      <c r="O85">
        <v>410</v>
      </c>
      <c r="P85">
        <v>85</v>
      </c>
      <c r="Q85" t="b">
        <v>1</v>
      </c>
      <c r="R85">
        <v>12.299999999999999</v>
      </c>
      <c r="S85">
        <v>1</v>
      </c>
      <c r="T85">
        <v>422.3</v>
      </c>
      <c r="U85">
        <v>1.0645860643339722</v>
      </c>
      <c r="V85" s="90">
        <v>645.86064333972183</v>
      </c>
    </row>
    <row r="86" spans="1:22" x14ac:dyDescent="0.25">
      <c r="A86" t="s">
        <v>28</v>
      </c>
      <c r="B86" t="s">
        <v>551</v>
      </c>
      <c r="C86" t="s">
        <v>552</v>
      </c>
      <c r="D86">
        <v>402</v>
      </c>
      <c r="F86">
        <v>377.88</v>
      </c>
      <c r="G86">
        <v>377.88</v>
      </c>
      <c r="H86" t="s">
        <v>602</v>
      </c>
      <c r="O86">
        <v>404</v>
      </c>
      <c r="P86">
        <v>88</v>
      </c>
      <c r="Q86" t="b">
        <v>1</v>
      </c>
      <c r="R86">
        <v>12.12</v>
      </c>
      <c r="S86">
        <v>2</v>
      </c>
      <c r="T86">
        <v>416.12</v>
      </c>
      <c r="U86">
        <v>1.1011961469249498</v>
      </c>
      <c r="V86" s="90">
        <v>1011.9614692494982</v>
      </c>
    </row>
    <row r="87" spans="1:22" x14ac:dyDescent="0.25">
      <c r="A87" t="s">
        <v>29</v>
      </c>
      <c r="B87" t="s">
        <v>483</v>
      </c>
      <c r="C87" t="s">
        <v>484</v>
      </c>
      <c r="D87">
        <v>303</v>
      </c>
      <c r="E87" t="s">
        <v>638</v>
      </c>
      <c r="F87">
        <v>284.82</v>
      </c>
      <c r="G87">
        <v>284.82</v>
      </c>
      <c r="H87" t="s">
        <v>602</v>
      </c>
      <c r="I87" t="s">
        <v>611</v>
      </c>
      <c r="J87" t="s">
        <v>622</v>
      </c>
      <c r="O87">
        <v>304</v>
      </c>
      <c r="P87">
        <v>93</v>
      </c>
      <c r="Q87" t="b">
        <v>0</v>
      </c>
      <c r="R87">
        <v>0</v>
      </c>
      <c r="S87">
        <v>2</v>
      </c>
      <c r="T87">
        <v>304</v>
      </c>
      <c r="U87">
        <v>1.0673407766308547</v>
      </c>
      <c r="V87" s="90">
        <v>673.40776630854691</v>
      </c>
    </row>
    <row r="88" spans="1:22" x14ac:dyDescent="0.25">
      <c r="A88" t="s">
        <v>29</v>
      </c>
      <c r="B88" t="s">
        <v>319</v>
      </c>
      <c r="C88" t="s">
        <v>320</v>
      </c>
      <c r="D88">
        <v>370</v>
      </c>
      <c r="F88">
        <v>347.79999999999995</v>
      </c>
      <c r="G88">
        <v>347.79999999999995</v>
      </c>
      <c r="H88" t="s">
        <v>610</v>
      </c>
      <c r="I88" t="s">
        <v>611</v>
      </c>
      <c r="J88" t="s">
        <v>627</v>
      </c>
      <c r="O88">
        <v>384</v>
      </c>
      <c r="P88">
        <v>88</v>
      </c>
      <c r="Q88" t="b">
        <v>1</v>
      </c>
      <c r="R88">
        <v>11.52</v>
      </c>
      <c r="S88">
        <v>2</v>
      </c>
      <c r="T88">
        <v>395.52</v>
      </c>
      <c r="U88">
        <v>1.1372052903967798</v>
      </c>
      <c r="V88" s="90">
        <v>1200</v>
      </c>
    </row>
    <row r="89" spans="1:22" x14ac:dyDescent="0.25">
      <c r="A89" t="s">
        <v>26</v>
      </c>
      <c r="B89" t="s">
        <v>267</v>
      </c>
      <c r="C89" t="s">
        <v>268</v>
      </c>
      <c r="D89">
        <v>503</v>
      </c>
      <c r="F89">
        <v>472.82</v>
      </c>
      <c r="G89">
        <v>472.82</v>
      </c>
      <c r="H89" t="s">
        <v>610</v>
      </c>
      <c r="O89">
        <v>509</v>
      </c>
      <c r="P89">
        <v>86</v>
      </c>
      <c r="Q89" t="b">
        <v>1</v>
      </c>
      <c r="R89">
        <v>15.27</v>
      </c>
      <c r="S89">
        <v>2</v>
      </c>
      <c r="T89">
        <v>524.27</v>
      </c>
      <c r="U89">
        <v>1.1088151939427267</v>
      </c>
      <c r="V89" s="90">
        <v>1088.1519394272666</v>
      </c>
    </row>
    <row r="90" spans="1:22" x14ac:dyDescent="0.25">
      <c r="A90" t="s">
        <v>28</v>
      </c>
      <c r="B90" t="s">
        <v>192</v>
      </c>
      <c r="C90" t="s">
        <v>193</v>
      </c>
      <c r="D90">
        <v>604</v>
      </c>
      <c r="F90">
        <v>567.76</v>
      </c>
      <c r="G90">
        <v>567.76</v>
      </c>
      <c r="O90">
        <v>567</v>
      </c>
      <c r="P90">
        <v>74</v>
      </c>
      <c r="Q90" t="b">
        <v>0</v>
      </c>
      <c r="R90">
        <v>0</v>
      </c>
      <c r="S90">
        <v>1</v>
      </c>
      <c r="T90">
        <v>567</v>
      </c>
      <c r="U90">
        <v>0.99866140622798372</v>
      </c>
      <c r="V90" s="90">
        <v>0</v>
      </c>
    </row>
    <row r="91" spans="1:22" x14ac:dyDescent="0.25">
      <c r="A91" t="s">
        <v>25</v>
      </c>
      <c r="B91" t="s">
        <v>259</v>
      </c>
      <c r="C91" t="s">
        <v>260</v>
      </c>
      <c r="D91">
        <v>474</v>
      </c>
      <c r="E91" t="s">
        <v>638</v>
      </c>
      <c r="F91">
        <v>445.56</v>
      </c>
      <c r="G91">
        <v>445.56</v>
      </c>
      <c r="H91" t="s">
        <v>628</v>
      </c>
      <c r="I91" t="s">
        <v>611</v>
      </c>
      <c r="J91" t="s">
        <v>619</v>
      </c>
      <c r="O91">
        <v>476</v>
      </c>
      <c r="P91">
        <v>87</v>
      </c>
      <c r="Q91" t="b">
        <v>1</v>
      </c>
      <c r="R91">
        <v>14.28</v>
      </c>
      <c r="S91">
        <v>2</v>
      </c>
      <c r="T91">
        <v>490.28</v>
      </c>
      <c r="U91">
        <v>1.1003680761289163</v>
      </c>
      <c r="V91" s="90">
        <v>1003.680761289163</v>
      </c>
    </row>
    <row r="92" spans="1:22" x14ac:dyDescent="0.25">
      <c r="A92" t="s">
        <v>28</v>
      </c>
      <c r="B92" t="s">
        <v>148</v>
      </c>
      <c r="C92" t="s">
        <v>149</v>
      </c>
      <c r="D92">
        <v>341</v>
      </c>
      <c r="F92">
        <v>320.53999999999996</v>
      </c>
      <c r="G92">
        <v>320.53999999999996</v>
      </c>
      <c r="O92">
        <v>327</v>
      </c>
      <c r="P92">
        <v>84</v>
      </c>
      <c r="Q92" t="b">
        <v>1</v>
      </c>
      <c r="R92">
        <v>9.81</v>
      </c>
      <c r="S92">
        <v>2</v>
      </c>
      <c r="T92">
        <v>336.81</v>
      </c>
      <c r="U92">
        <v>1.0507580957134837</v>
      </c>
      <c r="V92" s="90">
        <v>507.58095713483664</v>
      </c>
    </row>
    <row r="93" spans="1:22" x14ac:dyDescent="0.25">
      <c r="A93" t="s">
        <v>25</v>
      </c>
      <c r="B93" t="s">
        <v>359</v>
      </c>
      <c r="C93" t="s">
        <v>360</v>
      </c>
      <c r="D93">
        <v>297</v>
      </c>
      <c r="F93">
        <v>279.18</v>
      </c>
      <c r="G93">
        <v>279.18</v>
      </c>
      <c r="O93">
        <v>302</v>
      </c>
      <c r="P93">
        <v>87</v>
      </c>
      <c r="Q93" t="b">
        <v>1</v>
      </c>
      <c r="R93">
        <v>9.06</v>
      </c>
      <c r="S93">
        <v>2</v>
      </c>
      <c r="T93">
        <v>311.06</v>
      </c>
      <c r="U93">
        <v>1.1141915610000717</v>
      </c>
      <c r="V93" s="90">
        <v>1141.9156100007167</v>
      </c>
    </row>
    <row r="94" spans="1:22" x14ac:dyDescent="0.25">
      <c r="A94" t="s">
        <v>29</v>
      </c>
      <c r="B94" t="s">
        <v>343</v>
      </c>
      <c r="C94" t="s">
        <v>344</v>
      </c>
      <c r="D94">
        <v>309</v>
      </c>
      <c r="F94">
        <v>290.45999999999998</v>
      </c>
      <c r="G94">
        <v>290.45999999999998</v>
      </c>
      <c r="H94" t="s">
        <v>613</v>
      </c>
      <c r="I94" t="s">
        <v>611</v>
      </c>
      <c r="O94">
        <v>271</v>
      </c>
      <c r="P94">
        <v>88</v>
      </c>
      <c r="Q94" t="b">
        <v>1</v>
      </c>
      <c r="R94">
        <v>8.129999999999999</v>
      </c>
      <c r="S94">
        <v>2</v>
      </c>
      <c r="T94">
        <v>279.13</v>
      </c>
      <c r="U94">
        <v>0.96099290780141844</v>
      </c>
      <c r="V94" s="90">
        <v>0</v>
      </c>
    </row>
    <row r="95" spans="1:22" x14ac:dyDescent="0.25">
      <c r="A95" t="s">
        <v>29</v>
      </c>
      <c r="B95" t="s">
        <v>162</v>
      </c>
      <c r="C95" t="s">
        <v>163</v>
      </c>
      <c r="D95">
        <v>304</v>
      </c>
      <c r="F95">
        <v>285.76</v>
      </c>
      <c r="G95">
        <v>285.76</v>
      </c>
      <c r="H95" t="s">
        <v>602</v>
      </c>
      <c r="I95" t="s">
        <v>611</v>
      </c>
      <c r="J95" t="s">
        <v>618</v>
      </c>
      <c r="O95">
        <v>294</v>
      </c>
      <c r="P95">
        <v>84</v>
      </c>
      <c r="Q95" t="b">
        <v>1</v>
      </c>
      <c r="R95">
        <v>8.82</v>
      </c>
      <c r="S95">
        <v>2</v>
      </c>
      <c r="T95">
        <v>302.82</v>
      </c>
      <c r="U95">
        <v>1.0597004479283314</v>
      </c>
      <c r="V95" s="90">
        <v>597.00447928331403</v>
      </c>
    </row>
    <row r="96" spans="1:22" x14ac:dyDescent="0.25">
      <c r="A96" t="s">
        <v>29</v>
      </c>
      <c r="B96" t="s">
        <v>180</v>
      </c>
      <c r="C96" t="s">
        <v>181</v>
      </c>
      <c r="D96">
        <v>438</v>
      </c>
      <c r="F96">
        <v>411.71999999999997</v>
      </c>
      <c r="G96">
        <v>411.71999999999997</v>
      </c>
      <c r="H96" t="s">
        <v>602</v>
      </c>
      <c r="I96" t="s">
        <v>611</v>
      </c>
      <c r="J96" t="s">
        <v>618</v>
      </c>
      <c r="O96">
        <v>437</v>
      </c>
      <c r="P96">
        <v>87</v>
      </c>
      <c r="Q96" t="b">
        <v>1</v>
      </c>
      <c r="R96">
        <v>13.11</v>
      </c>
      <c r="S96">
        <v>2</v>
      </c>
      <c r="T96">
        <v>450.11</v>
      </c>
      <c r="U96">
        <v>1.0932429806664725</v>
      </c>
      <c r="V96" s="90">
        <v>932.42980666472522</v>
      </c>
    </row>
    <row r="97" spans="1:22" x14ac:dyDescent="0.25">
      <c r="A97" t="s">
        <v>29</v>
      </c>
      <c r="B97" t="s">
        <v>144</v>
      </c>
      <c r="C97" t="s">
        <v>145</v>
      </c>
      <c r="D97">
        <v>255</v>
      </c>
      <c r="E97" t="s">
        <v>638</v>
      </c>
      <c r="F97">
        <v>239.7</v>
      </c>
      <c r="G97">
        <v>239.7</v>
      </c>
      <c r="H97" t="s">
        <v>602</v>
      </c>
      <c r="I97" t="s">
        <v>611</v>
      </c>
      <c r="J97" t="s">
        <v>624</v>
      </c>
      <c r="O97">
        <v>246</v>
      </c>
      <c r="P97">
        <v>89</v>
      </c>
      <c r="Q97" t="b">
        <v>1</v>
      </c>
      <c r="R97">
        <v>7.38</v>
      </c>
      <c r="S97">
        <v>2</v>
      </c>
      <c r="T97">
        <v>253.38</v>
      </c>
      <c r="U97">
        <v>1.0570713391739675</v>
      </c>
      <c r="V97" s="90">
        <v>570.71339173967453</v>
      </c>
    </row>
    <row r="98" spans="1:22" x14ac:dyDescent="0.25">
      <c r="A98" t="s">
        <v>26</v>
      </c>
      <c r="B98" t="s">
        <v>427</v>
      </c>
      <c r="C98" t="s">
        <v>428</v>
      </c>
      <c r="D98">
        <v>334</v>
      </c>
      <c r="F98">
        <v>313.95999999999998</v>
      </c>
      <c r="G98">
        <v>313.95999999999998</v>
      </c>
      <c r="H98" t="s">
        <v>610</v>
      </c>
      <c r="I98" t="s">
        <v>605</v>
      </c>
      <c r="L98" t="s">
        <v>616</v>
      </c>
      <c r="O98">
        <v>337</v>
      </c>
      <c r="P98">
        <v>88</v>
      </c>
      <c r="Q98" t="b">
        <v>1</v>
      </c>
      <c r="R98">
        <v>10.11</v>
      </c>
      <c r="S98">
        <v>0</v>
      </c>
      <c r="T98">
        <v>347.11</v>
      </c>
      <c r="U98">
        <v>1.1055866989425405</v>
      </c>
      <c r="V98" s="90">
        <v>1055.8669894254047</v>
      </c>
    </row>
    <row r="99" spans="1:22" x14ac:dyDescent="0.25">
      <c r="A99" t="s">
        <v>29</v>
      </c>
      <c r="B99" t="s">
        <v>325</v>
      </c>
      <c r="C99" t="s">
        <v>326</v>
      </c>
      <c r="D99">
        <v>294</v>
      </c>
      <c r="F99">
        <v>276.35999999999996</v>
      </c>
      <c r="G99">
        <v>276.35999999999996</v>
      </c>
      <c r="H99" t="s">
        <v>602</v>
      </c>
      <c r="I99" t="s">
        <v>611</v>
      </c>
      <c r="J99" t="s">
        <v>618</v>
      </c>
      <c r="O99">
        <v>301</v>
      </c>
      <c r="P99">
        <v>90</v>
      </c>
      <c r="Q99" t="b">
        <v>1</v>
      </c>
      <c r="R99">
        <v>9.0299999999999994</v>
      </c>
      <c r="S99">
        <v>2</v>
      </c>
      <c r="T99">
        <v>310.02999999999997</v>
      </c>
      <c r="U99">
        <v>1.1218338399189465</v>
      </c>
      <c r="V99" s="90">
        <v>1200</v>
      </c>
    </row>
    <row r="100" spans="1:22" x14ac:dyDescent="0.25">
      <c r="A100" t="s">
        <v>26</v>
      </c>
      <c r="B100" t="s">
        <v>56</v>
      </c>
      <c r="C100" t="s">
        <v>57</v>
      </c>
      <c r="D100">
        <v>326</v>
      </c>
      <c r="F100">
        <v>306.44</v>
      </c>
      <c r="G100">
        <v>306.44</v>
      </c>
      <c r="O100">
        <v>343</v>
      </c>
      <c r="P100">
        <v>43</v>
      </c>
      <c r="Q100" t="b">
        <v>0</v>
      </c>
      <c r="R100">
        <v>0</v>
      </c>
      <c r="S100">
        <v>2</v>
      </c>
      <c r="T100">
        <v>343</v>
      </c>
      <c r="U100">
        <v>1.1193055736848976</v>
      </c>
      <c r="V100" s="90">
        <v>1193.0557368489758</v>
      </c>
    </row>
    <row r="101" spans="1:22" x14ac:dyDescent="0.25">
      <c r="A101" t="s">
        <v>28</v>
      </c>
      <c r="B101" t="s">
        <v>419</v>
      </c>
      <c r="C101" t="s">
        <v>420</v>
      </c>
      <c r="D101">
        <v>427</v>
      </c>
      <c r="F101">
        <v>401.38</v>
      </c>
      <c r="G101">
        <v>401.38</v>
      </c>
      <c r="O101">
        <v>433</v>
      </c>
      <c r="P101">
        <v>88</v>
      </c>
      <c r="Q101" t="b">
        <v>1</v>
      </c>
      <c r="R101">
        <v>12.99</v>
      </c>
      <c r="S101">
        <v>2</v>
      </c>
      <c r="T101">
        <v>445.99</v>
      </c>
      <c r="U101">
        <v>1.1111415616124372</v>
      </c>
      <c r="V101" s="90">
        <v>1111.4156161243716</v>
      </c>
    </row>
    <row r="102" spans="1:22" x14ac:dyDescent="0.25">
      <c r="A102" t="s">
        <v>2070</v>
      </c>
      <c r="B102" t="s">
        <v>247</v>
      </c>
      <c r="C102" t="s">
        <v>248</v>
      </c>
      <c r="D102">
        <v>308</v>
      </c>
      <c r="E102" t="s">
        <v>638</v>
      </c>
      <c r="F102">
        <v>289.52</v>
      </c>
      <c r="G102">
        <v>0</v>
      </c>
      <c r="H102" t="s">
        <v>602</v>
      </c>
      <c r="I102" t="s">
        <v>608</v>
      </c>
      <c r="O102" t="s">
        <v>2112</v>
      </c>
      <c r="P102" t="s">
        <v>2112</v>
      </c>
      <c r="Q102" t="b">
        <v>0</v>
      </c>
      <c r="R102">
        <v>0</v>
      </c>
      <c r="S102">
        <v>2</v>
      </c>
      <c r="T102" t="e">
        <v>#VALUE!</v>
      </c>
      <c r="U102" t="e">
        <v>#VALUE!</v>
      </c>
    </row>
    <row r="103" spans="1:22" x14ac:dyDescent="0.25">
      <c r="A103" t="s">
        <v>28</v>
      </c>
      <c r="B103" t="s">
        <v>239</v>
      </c>
      <c r="C103" t="s">
        <v>240</v>
      </c>
      <c r="D103">
        <v>396</v>
      </c>
      <c r="F103">
        <v>372.23999999999995</v>
      </c>
      <c r="G103">
        <v>372.23999999999995</v>
      </c>
      <c r="O103">
        <v>401</v>
      </c>
      <c r="P103">
        <v>88</v>
      </c>
      <c r="Q103" t="b">
        <v>1</v>
      </c>
      <c r="R103">
        <v>12.03</v>
      </c>
      <c r="S103">
        <v>2</v>
      </c>
      <c r="T103">
        <v>413.03</v>
      </c>
      <c r="U103">
        <v>1.1095798409628197</v>
      </c>
      <c r="V103" s="90">
        <v>1095.7984096281971</v>
      </c>
    </row>
    <row r="104" spans="1:22" x14ac:dyDescent="0.25">
      <c r="A104" t="s">
        <v>25</v>
      </c>
      <c r="B104" t="s">
        <v>600</v>
      </c>
      <c r="C104" t="s">
        <v>601</v>
      </c>
      <c r="D104">
        <v>289</v>
      </c>
      <c r="F104">
        <v>271.65999999999997</v>
      </c>
      <c r="G104">
        <v>271.65999999999997</v>
      </c>
      <c r="H104" t="s">
        <v>628</v>
      </c>
      <c r="I104" t="s">
        <v>611</v>
      </c>
      <c r="J104" t="s">
        <v>637</v>
      </c>
      <c r="O104">
        <v>266</v>
      </c>
      <c r="P104">
        <v>84</v>
      </c>
      <c r="Q104" t="b">
        <v>1</v>
      </c>
      <c r="R104">
        <v>7.9799999999999995</v>
      </c>
      <c r="T104">
        <v>273.98</v>
      </c>
      <c r="U104">
        <v>1.0085400868732977</v>
      </c>
      <c r="V104" s="90">
        <v>85.400868732976591</v>
      </c>
    </row>
    <row r="105" spans="1:22" x14ac:dyDescent="0.25">
      <c r="A105" t="s">
        <v>26</v>
      </c>
      <c r="B105" t="s">
        <v>451</v>
      </c>
      <c r="C105" t="s">
        <v>452</v>
      </c>
      <c r="D105">
        <v>624</v>
      </c>
      <c r="F105">
        <v>586.55999999999995</v>
      </c>
      <c r="G105">
        <v>586.55999999999995</v>
      </c>
      <c r="O105">
        <v>624</v>
      </c>
      <c r="P105">
        <v>52</v>
      </c>
      <c r="Q105" t="b">
        <v>0</v>
      </c>
      <c r="R105">
        <v>0</v>
      </c>
      <c r="S105">
        <v>2</v>
      </c>
      <c r="T105">
        <v>624</v>
      </c>
      <c r="U105">
        <v>1.0638297872340428</v>
      </c>
      <c r="V105" s="90">
        <v>638.2978723404276</v>
      </c>
    </row>
    <row r="106" spans="1:22" x14ac:dyDescent="0.25">
      <c r="A106" t="s">
        <v>25</v>
      </c>
      <c r="B106" t="s">
        <v>473</v>
      </c>
      <c r="C106" t="s">
        <v>474</v>
      </c>
      <c r="D106">
        <v>342</v>
      </c>
      <c r="F106">
        <v>321.47999999999996</v>
      </c>
      <c r="G106">
        <v>321.47999999999996</v>
      </c>
      <c r="H106" t="s">
        <v>626</v>
      </c>
      <c r="I106" t="s">
        <v>603</v>
      </c>
      <c r="L106" t="s">
        <v>623</v>
      </c>
      <c r="O106">
        <v>363</v>
      </c>
      <c r="P106">
        <v>78</v>
      </c>
      <c r="Q106" t="b">
        <v>0</v>
      </c>
      <c r="R106">
        <v>0</v>
      </c>
      <c r="S106">
        <v>1</v>
      </c>
      <c r="T106">
        <v>363</v>
      </c>
      <c r="U106">
        <v>1.1291526689063085</v>
      </c>
      <c r="V106" s="90">
        <v>1200</v>
      </c>
    </row>
    <row r="107" spans="1:22" x14ac:dyDescent="0.25">
      <c r="A107" t="s">
        <v>25</v>
      </c>
      <c r="B107" t="s">
        <v>541</v>
      </c>
      <c r="C107" t="s">
        <v>542</v>
      </c>
      <c r="D107">
        <v>319</v>
      </c>
      <c r="F107">
        <v>299.85999999999996</v>
      </c>
      <c r="G107">
        <v>299.85999999999996</v>
      </c>
      <c r="O107">
        <v>315</v>
      </c>
      <c r="P107">
        <v>86</v>
      </c>
      <c r="Q107" t="b">
        <v>1</v>
      </c>
      <c r="R107">
        <v>9.4499999999999993</v>
      </c>
      <c r="S107">
        <v>2</v>
      </c>
      <c r="T107">
        <v>324.45</v>
      </c>
      <c r="U107">
        <v>1.0820049356366306</v>
      </c>
      <c r="V107" s="90">
        <v>820.0493563663058</v>
      </c>
    </row>
    <row r="108" spans="1:22" x14ac:dyDescent="0.25">
      <c r="A108" t="s">
        <v>28</v>
      </c>
      <c r="B108" t="s">
        <v>409</v>
      </c>
      <c r="C108" t="s">
        <v>410</v>
      </c>
      <c r="D108">
        <v>422</v>
      </c>
      <c r="F108">
        <v>396.67999999999995</v>
      </c>
      <c r="G108">
        <v>396.67999999999995</v>
      </c>
      <c r="O108">
        <v>426</v>
      </c>
      <c r="P108">
        <v>88</v>
      </c>
      <c r="Q108" t="b">
        <v>1</v>
      </c>
      <c r="R108">
        <v>12.78</v>
      </c>
      <c r="S108">
        <v>2</v>
      </c>
      <c r="T108">
        <v>438.78</v>
      </c>
      <c r="U108">
        <v>1.1061308863567612</v>
      </c>
      <c r="V108" s="90">
        <v>1061.3088635676115</v>
      </c>
    </row>
    <row r="109" spans="1:22" x14ac:dyDescent="0.25">
      <c r="A109" t="s">
        <v>29</v>
      </c>
      <c r="B109" t="s">
        <v>563</v>
      </c>
      <c r="C109" t="s">
        <v>564</v>
      </c>
      <c r="D109">
        <v>542</v>
      </c>
      <c r="F109">
        <v>509.47999999999996</v>
      </c>
      <c r="G109">
        <v>509.47999999999996</v>
      </c>
      <c r="O109">
        <v>506</v>
      </c>
      <c r="P109">
        <v>87</v>
      </c>
      <c r="Q109" t="b">
        <v>1</v>
      </c>
      <c r="R109">
        <v>15.18</v>
      </c>
      <c r="S109">
        <v>2</v>
      </c>
      <c r="T109">
        <v>521.17999999999995</v>
      </c>
      <c r="U109">
        <v>1.0229645913480412</v>
      </c>
      <c r="V109" s="90">
        <v>229.64591348041185</v>
      </c>
    </row>
    <row r="110" spans="1:22" x14ac:dyDescent="0.25">
      <c r="A110" t="s">
        <v>26</v>
      </c>
      <c r="B110" t="s">
        <v>575</v>
      </c>
      <c r="C110" t="s">
        <v>576</v>
      </c>
      <c r="D110">
        <v>342</v>
      </c>
      <c r="F110">
        <v>321.47999999999996</v>
      </c>
      <c r="G110">
        <v>321.47999999999996</v>
      </c>
      <c r="H110" t="s">
        <v>602</v>
      </c>
      <c r="I110" t="s">
        <v>603</v>
      </c>
      <c r="L110" t="s">
        <v>630</v>
      </c>
      <c r="O110">
        <v>326</v>
      </c>
      <c r="P110">
        <v>86</v>
      </c>
      <c r="Q110" t="b">
        <v>1</v>
      </c>
      <c r="R110">
        <v>9.7799999999999994</v>
      </c>
      <c r="S110">
        <v>0</v>
      </c>
      <c r="T110">
        <v>335.78</v>
      </c>
      <c r="U110">
        <v>1.0444817718054</v>
      </c>
      <c r="V110" s="90">
        <v>444.8177180540003</v>
      </c>
    </row>
    <row r="111" spans="1:22" x14ac:dyDescent="0.25">
      <c r="A111" t="s">
        <v>28</v>
      </c>
      <c r="B111" t="s">
        <v>66</v>
      </c>
      <c r="C111" t="s">
        <v>67</v>
      </c>
      <c r="D111">
        <v>302</v>
      </c>
      <c r="F111">
        <v>283.88</v>
      </c>
      <c r="G111">
        <v>283.88</v>
      </c>
      <c r="O111">
        <v>250</v>
      </c>
      <c r="P111">
        <v>88</v>
      </c>
      <c r="Q111" t="b">
        <v>1</v>
      </c>
      <c r="R111">
        <v>7.5</v>
      </c>
      <c r="S111">
        <v>2</v>
      </c>
      <c r="T111">
        <v>257.5</v>
      </c>
      <c r="U111">
        <v>0.90707341130054953</v>
      </c>
      <c r="V111" s="90">
        <v>0</v>
      </c>
    </row>
    <row r="112" spans="1:22" x14ac:dyDescent="0.25">
      <c r="A112" t="s">
        <v>25</v>
      </c>
      <c r="B112" t="s">
        <v>590</v>
      </c>
      <c r="C112" t="s">
        <v>591</v>
      </c>
      <c r="D112">
        <v>401</v>
      </c>
      <c r="F112">
        <v>376.94</v>
      </c>
      <c r="G112">
        <v>376.94</v>
      </c>
      <c r="O112">
        <v>362</v>
      </c>
      <c r="P112">
        <v>88</v>
      </c>
      <c r="Q112" t="b">
        <v>1</v>
      </c>
      <c r="R112">
        <v>10.86</v>
      </c>
      <c r="S112">
        <v>0</v>
      </c>
      <c r="T112">
        <v>372.86</v>
      </c>
      <c r="U112">
        <v>0.98917599617976337</v>
      </c>
      <c r="V112" s="90">
        <v>0</v>
      </c>
    </row>
    <row r="113" spans="1:22" x14ac:dyDescent="0.25">
      <c r="A113" t="s">
        <v>28</v>
      </c>
      <c r="B113" t="s">
        <v>571</v>
      </c>
      <c r="C113" t="s">
        <v>572</v>
      </c>
      <c r="D113">
        <v>350</v>
      </c>
      <c r="E113" t="s">
        <v>638</v>
      </c>
      <c r="F113">
        <v>329</v>
      </c>
      <c r="G113">
        <v>329</v>
      </c>
      <c r="O113">
        <v>412</v>
      </c>
      <c r="P113">
        <v>88</v>
      </c>
      <c r="Q113" t="b">
        <v>1</v>
      </c>
      <c r="R113">
        <v>12.36</v>
      </c>
      <c r="S113">
        <v>1</v>
      </c>
      <c r="T113">
        <v>424.36</v>
      </c>
      <c r="U113">
        <v>1.2898480243161095</v>
      </c>
      <c r="V113" s="90">
        <v>1200</v>
      </c>
    </row>
    <row r="114" spans="1:22" x14ac:dyDescent="0.25">
      <c r="A114" t="s">
        <v>25</v>
      </c>
      <c r="B114" t="s">
        <v>385</v>
      </c>
      <c r="C114" t="s">
        <v>386</v>
      </c>
      <c r="D114">
        <v>390</v>
      </c>
      <c r="F114">
        <v>366.59999999999997</v>
      </c>
      <c r="G114">
        <v>366.59999999999997</v>
      </c>
      <c r="H114" t="s">
        <v>602</v>
      </c>
      <c r="I114" t="s">
        <v>611</v>
      </c>
      <c r="J114" t="s">
        <v>618</v>
      </c>
      <c r="O114">
        <v>406</v>
      </c>
      <c r="P114">
        <v>88</v>
      </c>
      <c r="Q114" t="b">
        <v>1</v>
      </c>
      <c r="R114">
        <v>12.18</v>
      </c>
      <c r="S114">
        <v>2</v>
      </c>
      <c r="T114">
        <v>418.18</v>
      </c>
      <c r="U114">
        <v>1.1406983087834153</v>
      </c>
      <c r="V114" s="90">
        <v>1200</v>
      </c>
    </row>
    <row r="115" spans="1:22" x14ac:dyDescent="0.25">
      <c r="A115" t="s">
        <v>28</v>
      </c>
      <c r="B115" t="s">
        <v>46</v>
      </c>
      <c r="C115" t="s">
        <v>47</v>
      </c>
      <c r="D115">
        <v>364</v>
      </c>
      <c r="F115">
        <v>342.15999999999997</v>
      </c>
      <c r="G115">
        <v>342.15999999999997</v>
      </c>
      <c r="O115">
        <v>362</v>
      </c>
      <c r="P115">
        <v>84</v>
      </c>
      <c r="Q115" t="b">
        <v>1</v>
      </c>
      <c r="R115">
        <v>10.86</v>
      </c>
      <c r="S115">
        <v>2</v>
      </c>
      <c r="T115">
        <v>372.86</v>
      </c>
      <c r="U115">
        <v>1.0897241056815525</v>
      </c>
      <c r="V115" s="90">
        <v>897.24105681552533</v>
      </c>
    </row>
    <row r="116" spans="1:22" x14ac:dyDescent="0.25">
      <c r="A116" t="s">
        <v>26</v>
      </c>
      <c r="B116" t="s">
        <v>42</v>
      </c>
      <c r="C116" t="s">
        <v>43</v>
      </c>
      <c r="D116">
        <v>624</v>
      </c>
      <c r="F116">
        <v>586.55999999999995</v>
      </c>
      <c r="G116">
        <v>586.55999999999995</v>
      </c>
      <c r="H116" t="s">
        <v>602</v>
      </c>
      <c r="I116" t="s">
        <v>608</v>
      </c>
      <c r="K116" t="s">
        <v>609</v>
      </c>
      <c r="O116">
        <v>641</v>
      </c>
      <c r="P116">
        <v>87</v>
      </c>
      <c r="Q116" t="b">
        <v>1</v>
      </c>
      <c r="R116">
        <v>19.23</v>
      </c>
      <c r="S116">
        <v>2</v>
      </c>
      <c r="T116">
        <v>660.23</v>
      </c>
      <c r="U116">
        <v>1.1255966993998909</v>
      </c>
      <c r="V116" s="90">
        <v>1200</v>
      </c>
    </row>
    <row r="117" spans="1:22" x14ac:dyDescent="0.25">
      <c r="A117" t="s">
        <v>29</v>
      </c>
      <c r="B117" t="s">
        <v>86</v>
      </c>
      <c r="C117" t="s">
        <v>87</v>
      </c>
      <c r="D117">
        <v>455</v>
      </c>
      <c r="F117">
        <v>427.7</v>
      </c>
      <c r="G117">
        <v>427.7</v>
      </c>
      <c r="H117" t="s">
        <v>602</v>
      </c>
      <c r="I117" t="s">
        <v>611</v>
      </c>
      <c r="J117" t="s">
        <v>612</v>
      </c>
      <c r="O117">
        <v>461</v>
      </c>
      <c r="P117">
        <v>86</v>
      </c>
      <c r="Q117" t="b">
        <v>1</v>
      </c>
      <c r="R117">
        <v>13.83</v>
      </c>
      <c r="S117">
        <v>1</v>
      </c>
      <c r="T117">
        <v>474.83</v>
      </c>
      <c r="U117">
        <v>1.1101940612578911</v>
      </c>
      <c r="V117" s="90">
        <v>1101.940612578911</v>
      </c>
    </row>
    <row r="118" spans="1:22" x14ac:dyDescent="0.25">
      <c r="A118" t="s">
        <v>2070</v>
      </c>
      <c r="B118" t="s">
        <v>586</v>
      </c>
      <c r="C118" t="s">
        <v>587</v>
      </c>
      <c r="D118">
        <v>317</v>
      </c>
      <c r="F118">
        <v>297.97999999999996</v>
      </c>
      <c r="G118">
        <v>297.97999999999996</v>
      </c>
      <c r="H118" t="s">
        <v>610</v>
      </c>
      <c r="I118" t="s">
        <v>603</v>
      </c>
      <c r="L118" t="s">
        <v>625</v>
      </c>
      <c r="O118">
        <v>0</v>
      </c>
      <c r="P118">
        <v>0</v>
      </c>
      <c r="Q118" t="b">
        <v>0</v>
      </c>
      <c r="R118">
        <v>0</v>
      </c>
      <c r="S118">
        <v>0</v>
      </c>
      <c r="T118">
        <v>0</v>
      </c>
      <c r="U118">
        <v>0</v>
      </c>
      <c r="V118" s="90">
        <v>0</v>
      </c>
    </row>
    <row r="119" spans="1:22" x14ac:dyDescent="0.25">
      <c r="A119" t="s">
        <v>29</v>
      </c>
      <c r="B119" t="s">
        <v>158</v>
      </c>
      <c r="C119" t="s">
        <v>159</v>
      </c>
      <c r="D119">
        <v>387</v>
      </c>
      <c r="F119">
        <v>363.78</v>
      </c>
      <c r="G119">
        <v>363.78</v>
      </c>
      <c r="O119">
        <v>408</v>
      </c>
      <c r="P119">
        <v>88</v>
      </c>
      <c r="Q119" t="b">
        <v>1</v>
      </c>
      <c r="R119">
        <v>12.24</v>
      </c>
      <c r="S119">
        <v>1</v>
      </c>
      <c r="T119">
        <v>420.24</v>
      </c>
      <c r="U119">
        <v>1.1552036945406565</v>
      </c>
      <c r="V119" s="90">
        <v>1200</v>
      </c>
    </row>
    <row r="120" spans="1:22" x14ac:dyDescent="0.25">
      <c r="A120" t="s">
        <v>28</v>
      </c>
      <c r="B120" t="s">
        <v>194</v>
      </c>
      <c r="C120" t="s">
        <v>195</v>
      </c>
      <c r="D120">
        <v>258</v>
      </c>
      <c r="F120">
        <v>242.51999999999998</v>
      </c>
      <c r="G120">
        <v>242.51999999999998</v>
      </c>
      <c r="O120">
        <v>276</v>
      </c>
      <c r="P120">
        <v>87</v>
      </c>
      <c r="Q120" t="b">
        <v>1</v>
      </c>
      <c r="R120">
        <v>8.2799999999999994</v>
      </c>
      <c r="S120">
        <v>2</v>
      </c>
      <c r="T120">
        <v>284.27999999999997</v>
      </c>
      <c r="U120">
        <v>1.1721919841662543</v>
      </c>
      <c r="V120" s="90">
        <v>1200</v>
      </c>
    </row>
    <row r="121" spans="1:22" x14ac:dyDescent="0.25">
      <c r="A121" t="s">
        <v>26</v>
      </c>
      <c r="B121" t="s">
        <v>58</v>
      </c>
      <c r="C121" t="s">
        <v>59</v>
      </c>
      <c r="D121">
        <v>353</v>
      </c>
      <c r="F121">
        <v>331.82</v>
      </c>
      <c r="G121">
        <v>331.82</v>
      </c>
      <c r="H121" t="s">
        <v>602</v>
      </c>
      <c r="I121" t="s">
        <v>611</v>
      </c>
      <c r="J121" t="s">
        <v>614</v>
      </c>
      <c r="O121">
        <v>331</v>
      </c>
      <c r="P121">
        <v>88</v>
      </c>
      <c r="Q121" t="b">
        <v>1</v>
      </c>
      <c r="R121">
        <v>9.93</v>
      </c>
      <c r="S121">
        <v>2</v>
      </c>
      <c r="T121">
        <v>340.93</v>
      </c>
      <c r="U121">
        <v>1.0274546440841421</v>
      </c>
      <c r="V121" s="90">
        <v>274.54644084142109</v>
      </c>
    </row>
    <row r="122" spans="1:22" x14ac:dyDescent="0.25">
      <c r="A122" t="s">
        <v>26</v>
      </c>
      <c r="B122" t="s">
        <v>569</v>
      </c>
      <c r="C122" t="s">
        <v>570</v>
      </c>
      <c r="D122">
        <v>650</v>
      </c>
      <c r="F122">
        <v>611</v>
      </c>
      <c r="G122">
        <v>611</v>
      </c>
      <c r="O122">
        <v>601</v>
      </c>
      <c r="P122">
        <v>95</v>
      </c>
      <c r="Q122" t="b">
        <v>0</v>
      </c>
      <c r="R122">
        <v>0</v>
      </c>
      <c r="S122">
        <v>2</v>
      </c>
      <c r="T122">
        <v>601</v>
      </c>
      <c r="U122">
        <v>0.98363338788870702</v>
      </c>
      <c r="V122" s="90">
        <v>0</v>
      </c>
    </row>
    <row r="123" spans="1:22" x14ac:dyDescent="0.25">
      <c r="A123" t="s">
        <v>26</v>
      </c>
      <c r="B123" t="s">
        <v>367</v>
      </c>
      <c r="C123" t="s">
        <v>368</v>
      </c>
      <c r="D123">
        <v>189</v>
      </c>
      <c r="F123">
        <v>177.66</v>
      </c>
      <c r="G123">
        <v>177.66</v>
      </c>
      <c r="H123" t="s">
        <v>602</v>
      </c>
      <c r="O123">
        <v>191</v>
      </c>
      <c r="P123">
        <v>78</v>
      </c>
      <c r="Q123" t="b">
        <v>0</v>
      </c>
      <c r="R123">
        <v>0</v>
      </c>
      <c r="S123">
        <v>2</v>
      </c>
      <c r="T123">
        <v>191</v>
      </c>
      <c r="U123">
        <v>1.0750872453000113</v>
      </c>
      <c r="V123" s="90">
        <v>750.87245300011318</v>
      </c>
    </row>
    <row r="124" spans="1:22" x14ac:dyDescent="0.25">
      <c r="A124" t="s">
        <v>25</v>
      </c>
      <c r="B124" t="s">
        <v>249</v>
      </c>
      <c r="C124" t="s">
        <v>250</v>
      </c>
      <c r="D124">
        <v>187</v>
      </c>
      <c r="E124" t="s">
        <v>638</v>
      </c>
      <c r="F124">
        <v>175.78</v>
      </c>
      <c r="G124">
        <v>175.78</v>
      </c>
      <c r="O124">
        <v>199</v>
      </c>
      <c r="P124">
        <v>87</v>
      </c>
      <c r="Q124" t="b">
        <v>1</v>
      </c>
      <c r="R124">
        <v>5.97</v>
      </c>
      <c r="S124">
        <v>2</v>
      </c>
      <c r="T124">
        <v>204.97</v>
      </c>
      <c r="U124">
        <v>1.1660598475366937</v>
      </c>
      <c r="V124" s="90">
        <v>1200</v>
      </c>
    </row>
    <row r="125" spans="1:22" x14ac:dyDescent="0.25">
      <c r="A125" t="s">
        <v>2069</v>
      </c>
      <c r="B125" t="s">
        <v>48</v>
      </c>
      <c r="C125" t="s">
        <v>49</v>
      </c>
      <c r="D125">
        <v>556</v>
      </c>
      <c r="F125">
        <v>522.64</v>
      </c>
      <c r="G125">
        <v>522.64</v>
      </c>
      <c r="H125" t="s">
        <v>610</v>
      </c>
      <c r="I125" t="s">
        <v>605</v>
      </c>
      <c r="L125" t="s">
        <v>604</v>
      </c>
      <c r="O125">
        <v>0</v>
      </c>
      <c r="P125">
        <v>0</v>
      </c>
      <c r="Q125" t="b">
        <v>0</v>
      </c>
      <c r="R125">
        <v>0</v>
      </c>
      <c r="S125">
        <v>2</v>
      </c>
      <c r="T125">
        <v>0</v>
      </c>
      <c r="U125">
        <v>0</v>
      </c>
      <c r="V125" s="90">
        <v>0</v>
      </c>
    </row>
    <row r="126" spans="1:22" x14ac:dyDescent="0.25">
      <c r="A126" t="s">
        <v>29</v>
      </c>
      <c r="B126" t="s">
        <v>443</v>
      </c>
      <c r="C126" t="s">
        <v>444</v>
      </c>
      <c r="D126">
        <v>242</v>
      </c>
      <c r="F126">
        <v>227.48</v>
      </c>
      <c r="G126">
        <v>227.48</v>
      </c>
      <c r="O126">
        <v>255</v>
      </c>
      <c r="P126">
        <v>86</v>
      </c>
      <c r="Q126" t="b">
        <v>1</v>
      </c>
      <c r="R126">
        <v>7.6499999999999995</v>
      </c>
      <c r="S126">
        <v>0</v>
      </c>
      <c r="T126">
        <v>262.64999999999998</v>
      </c>
      <c r="U126">
        <v>1.1546069984174432</v>
      </c>
      <c r="V126" s="90">
        <v>1200</v>
      </c>
    </row>
    <row r="127" spans="1:22" x14ac:dyDescent="0.25">
      <c r="A127" t="s">
        <v>2067</v>
      </c>
      <c r="B127" t="s">
        <v>373</v>
      </c>
      <c r="C127" t="s">
        <v>374</v>
      </c>
      <c r="D127">
        <v>379</v>
      </c>
      <c r="F127">
        <v>356.26</v>
      </c>
      <c r="G127">
        <v>356.26</v>
      </c>
      <c r="H127" t="s">
        <v>613</v>
      </c>
      <c r="I127" t="s">
        <v>608</v>
      </c>
      <c r="K127" t="s">
        <v>621</v>
      </c>
      <c r="O127">
        <v>0</v>
      </c>
      <c r="P127">
        <v>0</v>
      </c>
      <c r="Q127" t="b">
        <v>0</v>
      </c>
      <c r="R127">
        <v>0</v>
      </c>
      <c r="S127">
        <v>2</v>
      </c>
      <c r="T127">
        <v>0</v>
      </c>
      <c r="U127">
        <v>0</v>
      </c>
      <c r="V127" s="90">
        <v>0</v>
      </c>
    </row>
    <row r="128" spans="1:22" x14ac:dyDescent="0.25">
      <c r="A128" t="s">
        <v>2068</v>
      </c>
      <c r="B128" t="s">
        <v>126</v>
      </c>
      <c r="C128" t="s">
        <v>127</v>
      </c>
      <c r="D128">
        <v>271</v>
      </c>
      <c r="F128">
        <v>254.73999999999998</v>
      </c>
      <c r="G128">
        <v>254.73999999999998</v>
      </c>
      <c r="O128">
        <v>0</v>
      </c>
      <c r="P128">
        <v>0</v>
      </c>
      <c r="Q128" t="b">
        <v>0</v>
      </c>
      <c r="R128">
        <v>0</v>
      </c>
      <c r="S128">
        <v>2</v>
      </c>
      <c r="T128">
        <v>0</v>
      </c>
      <c r="U128">
        <v>0</v>
      </c>
      <c r="V128" s="90">
        <v>0</v>
      </c>
    </row>
    <row r="129" spans="1:22" x14ac:dyDescent="0.25">
      <c r="A129" t="s">
        <v>26</v>
      </c>
      <c r="B129" t="s">
        <v>34</v>
      </c>
      <c r="C129" t="s">
        <v>35</v>
      </c>
      <c r="D129">
        <v>315</v>
      </c>
      <c r="F129">
        <v>296.09999999999997</v>
      </c>
      <c r="G129">
        <v>296.09999999999997</v>
      </c>
      <c r="H129" t="s">
        <v>602</v>
      </c>
      <c r="I129" t="s">
        <v>603</v>
      </c>
      <c r="L129" t="s">
        <v>604</v>
      </c>
      <c r="O129">
        <v>320</v>
      </c>
      <c r="P129">
        <v>88</v>
      </c>
      <c r="Q129" t="b">
        <v>1</v>
      </c>
      <c r="R129">
        <v>9.6</v>
      </c>
      <c r="S129">
        <v>2</v>
      </c>
      <c r="T129">
        <v>329.6</v>
      </c>
      <c r="U129">
        <v>1.1131374535629857</v>
      </c>
      <c r="V129" s="90">
        <v>1131.3745356298566</v>
      </c>
    </row>
    <row r="130" spans="1:22" x14ac:dyDescent="0.25">
      <c r="A130" t="s">
        <v>26</v>
      </c>
      <c r="B130" t="s">
        <v>202</v>
      </c>
      <c r="C130" t="s">
        <v>203</v>
      </c>
      <c r="D130">
        <v>358</v>
      </c>
      <c r="E130" t="s">
        <v>638</v>
      </c>
      <c r="F130">
        <v>336.52</v>
      </c>
      <c r="G130">
        <v>336.52</v>
      </c>
      <c r="H130" t="s">
        <v>628</v>
      </c>
      <c r="O130">
        <v>336</v>
      </c>
      <c r="P130">
        <v>85</v>
      </c>
      <c r="Q130" t="b">
        <v>1</v>
      </c>
      <c r="R130">
        <v>10.08</v>
      </c>
      <c r="S130">
        <v>1</v>
      </c>
      <c r="T130">
        <v>346.08</v>
      </c>
      <c r="U130">
        <v>1.0284084155473672</v>
      </c>
      <c r="V130" s="90">
        <v>284.08415547367173</v>
      </c>
    </row>
    <row r="131" spans="1:22" x14ac:dyDescent="0.25">
      <c r="A131" t="s">
        <v>28</v>
      </c>
      <c r="B131" t="s">
        <v>417</v>
      </c>
      <c r="C131" t="s">
        <v>418</v>
      </c>
      <c r="D131">
        <v>347</v>
      </c>
      <c r="F131">
        <v>326.18</v>
      </c>
      <c r="G131">
        <v>326.18</v>
      </c>
      <c r="O131">
        <v>436</v>
      </c>
      <c r="P131">
        <v>75</v>
      </c>
      <c r="Q131" t="b">
        <v>0</v>
      </c>
      <c r="R131">
        <v>0</v>
      </c>
      <c r="S131">
        <v>2</v>
      </c>
      <c r="T131">
        <v>436</v>
      </c>
      <c r="U131">
        <v>1.3366852658041573</v>
      </c>
      <c r="V131" s="90">
        <v>1200</v>
      </c>
    </row>
    <row r="132" spans="1:22" x14ac:dyDescent="0.25">
      <c r="A132" t="s">
        <v>28</v>
      </c>
      <c r="B132" t="s">
        <v>387</v>
      </c>
      <c r="C132" t="s">
        <v>388</v>
      </c>
      <c r="D132">
        <v>508</v>
      </c>
      <c r="F132">
        <v>477.52</v>
      </c>
      <c r="G132">
        <v>477.52</v>
      </c>
      <c r="H132" t="s">
        <v>602</v>
      </c>
      <c r="I132" t="s">
        <v>605</v>
      </c>
      <c r="L132" t="s">
        <v>604</v>
      </c>
      <c r="O132">
        <v>520</v>
      </c>
      <c r="P132">
        <v>87</v>
      </c>
      <c r="Q132" t="b">
        <v>1</v>
      </c>
      <c r="R132">
        <v>15.6</v>
      </c>
      <c r="S132">
        <v>2</v>
      </c>
      <c r="T132">
        <v>535.6</v>
      </c>
      <c r="U132">
        <v>1.1216284134695931</v>
      </c>
      <c r="V132" s="90">
        <v>1200</v>
      </c>
    </row>
    <row r="133" spans="1:22" x14ac:dyDescent="0.25">
      <c r="A133" t="s">
        <v>28</v>
      </c>
      <c r="B133" t="s">
        <v>287</v>
      </c>
      <c r="C133" t="s">
        <v>288</v>
      </c>
      <c r="D133">
        <v>437</v>
      </c>
      <c r="F133">
        <v>410.78</v>
      </c>
      <c r="G133">
        <v>410.78</v>
      </c>
      <c r="H133" t="s">
        <v>602</v>
      </c>
      <c r="I133" t="s">
        <v>611</v>
      </c>
      <c r="J133" t="s">
        <v>619</v>
      </c>
      <c r="O133">
        <v>405</v>
      </c>
      <c r="P133">
        <v>88</v>
      </c>
      <c r="Q133" t="b">
        <v>1</v>
      </c>
      <c r="R133">
        <v>12.15</v>
      </c>
      <c r="S133">
        <v>2</v>
      </c>
      <c r="T133">
        <v>417.15</v>
      </c>
      <c r="U133">
        <v>1.015507084083938</v>
      </c>
      <c r="V133" s="90">
        <v>155.07084083937971</v>
      </c>
    </row>
    <row r="134" spans="1:22" x14ac:dyDescent="0.25">
      <c r="A134" t="s">
        <v>26</v>
      </c>
      <c r="B134" t="s">
        <v>475</v>
      </c>
      <c r="C134" t="s">
        <v>476</v>
      </c>
      <c r="D134">
        <v>326</v>
      </c>
      <c r="F134">
        <v>306.44</v>
      </c>
      <c r="G134">
        <v>306.44</v>
      </c>
      <c r="H134" t="s">
        <v>613</v>
      </c>
      <c r="I134" t="s">
        <v>605</v>
      </c>
      <c r="O134">
        <v>316</v>
      </c>
      <c r="P134">
        <v>84</v>
      </c>
      <c r="Q134" t="b">
        <v>1</v>
      </c>
      <c r="R134">
        <v>9.48</v>
      </c>
      <c r="S134">
        <v>2</v>
      </c>
      <c r="T134">
        <v>325.48</v>
      </c>
      <c r="U134">
        <v>1.0621328808249577</v>
      </c>
      <c r="V134" s="90">
        <v>621.32880824957715</v>
      </c>
    </row>
    <row r="135" spans="1:22" x14ac:dyDescent="0.25">
      <c r="A135" t="s">
        <v>28</v>
      </c>
      <c r="B135" t="s">
        <v>154</v>
      </c>
      <c r="C135" t="s">
        <v>155</v>
      </c>
      <c r="D135">
        <v>636</v>
      </c>
      <c r="F135">
        <v>597.83999999999992</v>
      </c>
      <c r="G135">
        <v>597.83999999999992</v>
      </c>
      <c r="H135" t="s">
        <v>626</v>
      </c>
      <c r="I135" t="s">
        <v>611</v>
      </c>
      <c r="J135" t="s">
        <v>627</v>
      </c>
      <c r="O135">
        <v>599</v>
      </c>
      <c r="P135">
        <v>87</v>
      </c>
      <c r="Q135" t="b">
        <v>1</v>
      </c>
      <c r="R135">
        <v>17.97</v>
      </c>
      <c r="S135">
        <v>1</v>
      </c>
      <c r="T135">
        <v>616.97</v>
      </c>
      <c r="U135">
        <v>1.0319985280342567</v>
      </c>
      <c r="V135" s="90">
        <v>319.98528034256736</v>
      </c>
    </row>
    <row r="136" spans="1:22" x14ac:dyDescent="0.25">
      <c r="A136" t="s">
        <v>2067</v>
      </c>
      <c r="B136" t="s">
        <v>353</v>
      </c>
      <c r="C136" t="s">
        <v>354</v>
      </c>
      <c r="D136">
        <v>486</v>
      </c>
      <c r="E136" t="s">
        <v>638</v>
      </c>
      <c r="F136">
        <v>456.84</v>
      </c>
      <c r="G136">
        <v>456.84</v>
      </c>
      <c r="O136">
        <v>0</v>
      </c>
      <c r="P136">
        <v>0</v>
      </c>
      <c r="Q136" t="b">
        <v>0</v>
      </c>
      <c r="R136">
        <v>0</v>
      </c>
      <c r="S136">
        <v>2</v>
      </c>
      <c r="T136">
        <v>0</v>
      </c>
      <c r="U136">
        <v>0</v>
      </c>
      <c r="V136" s="90">
        <v>0</v>
      </c>
    </row>
    <row r="137" spans="1:22" x14ac:dyDescent="0.25">
      <c r="A137" t="s">
        <v>26</v>
      </c>
      <c r="B137" t="s">
        <v>134</v>
      </c>
      <c r="C137" t="s">
        <v>135</v>
      </c>
      <c r="D137">
        <v>317</v>
      </c>
      <c r="F137">
        <v>297.97999999999996</v>
      </c>
      <c r="G137">
        <v>297.97999999999996</v>
      </c>
      <c r="H137" t="s">
        <v>602</v>
      </c>
      <c r="I137" t="s">
        <v>605</v>
      </c>
      <c r="L137" t="s">
        <v>623</v>
      </c>
      <c r="O137">
        <v>333</v>
      </c>
      <c r="P137">
        <v>88</v>
      </c>
      <c r="Q137" t="b">
        <v>1</v>
      </c>
      <c r="R137">
        <v>9.99</v>
      </c>
      <c r="S137">
        <v>2</v>
      </c>
      <c r="T137">
        <v>342.99</v>
      </c>
      <c r="U137">
        <v>1.1510504060675215</v>
      </c>
      <c r="V137" s="90">
        <v>1200</v>
      </c>
    </row>
    <row r="138" spans="1:22" x14ac:dyDescent="0.25">
      <c r="A138" t="s">
        <v>29</v>
      </c>
      <c r="B138" t="s">
        <v>100</v>
      </c>
      <c r="C138" t="s">
        <v>101</v>
      </c>
      <c r="D138">
        <v>472</v>
      </c>
      <c r="F138">
        <v>443.67999999999995</v>
      </c>
      <c r="G138">
        <v>443.67999999999995</v>
      </c>
      <c r="H138" t="s">
        <v>613</v>
      </c>
      <c r="I138" t="s">
        <v>608</v>
      </c>
      <c r="K138" t="s">
        <v>621</v>
      </c>
      <c r="O138">
        <v>495</v>
      </c>
      <c r="P138">
        <v>89</v>
      </c>
      <c r="Q138" t="b">
        <v>1</v>
      </c>
      <c r="R138">
        <v>14.85</v>
      </c>
      <c r="S138">
        <v>1</v>
      </c>
      <c r="T138">
        <v>509.85</v>
      </c>
      <c r="U138">
        <v>1.1491390191128743</v>
      </c>
      <c r="V138" s="90">
        <v>1200</v>
      </c>
    </row>
    <row r="139" spans="1:22" x14ac:dyDescent="0.25">
      <c r="A139" t="s">
        <v>2070</v>
      </c>
      <c r="B139" t="s">
        <v>523</v>
      </c>
      <c r="C139" t="s">
        <v>524</v>
      </c>
      <c r="D139">
        <v>415</v>
      </c>
      <c r="F139">
        <v>390.09999999999997</v>
      </c>
      <c r="G139">
        <v>390.09999999999997</v>
      </c>
      <c r="O139">
        <v>0</v>
      </c>
      <c r="P139">
        <v>0</v>
      </c>
      <c r="Q139" t="b">
        <v>0</v>
      </c>
      <c r="R139">
        <v>0</v>
      </c>
      <c r="S139">
        <v>2</v>
      </c>
      <c r="T139">
        <v>0</v>
      </c>
      <c r="U139">
        <v>0</v>
      </c>
      <c r="V139" s="90">
        <v>0</v>
      </c>
    </row>
    <row r="140" spans="1:22" x14ac:dyDescent="0.25">
      <c r="A140" t="s">
        <v>26</v>
      </c>
      <c r="B140" t="s">
        <v>321</v>
      </c>
      <c r="C140" t="s">
        <v>322</v>
      </c>
      <c r="D140">
        <v>463</v>
      </c>
      <c r="F140">
        <v>435.21999999999997</v>
      </c>
      <c r="G140">
        <v>435.21999999999997</v>
      </c>
      <c r="H140" t="s">
        <v>610</v>
      </c>
      <c r="I140" t="s">
        <v>605</v>
      </c>
      <c r="L140" t="s">
        <v>604</v>
      </c>
      <c r="O140">
        <v>475</v>
      </c>
      <c r="P140">
        <v>87</v>
      </c>
      <c r="Q140" t="b">
        <v>1</v>
      </c>
      <c r="R140">
        <v>14.25</v>
      </c>
      <c r="S140">
        <v>2</v>
      </c>
      <c r="T140">
        <v>489.25</v>
      </c>
      <c r="U140">
        <v>1.1241441110243096</v>
      </c>
      <c r="V140" s="90">
        <v>1200</v>
      </c>
    </row>
    <row r="141" spans="1:22" x14ac:dyDescent="0.25">
      <c r="A141" t="s">
        <v>26</v>
      </c>
      <c r="B141" t="s">
        <v>315</v>
      </c>
      <c r="C141" t="s">
        <v>316</v>
      </c>
      <c r="D141">
        <v>227</v>
      </c>
      <c r="F141">
        <v>213.38</v>
      </c>
      <c r="G141">
        <v>213.38</v>
      </c>
      <c r="H141" t="s">
        <v>613</v>
      </c>
      <c r="I141" t="s">
        <v>603</v>
      </c>
      <c r="L141" t="s">
        <v>623</v>
      </c>
      <c r="O141">
        <v>240</v>
      </c>
      <c r="P141">
        <v>88</v>
      </c>
      <c r="Q141" t="b">
        <v>1</v>
      </c>
      <c r="R141">
        <v>7.1999999999999993</v>
      </c>
      <c r="S141">
        <v>2</v>
      </c>
      <c r="T141">
        <v>247.2</v>
      </c>
      <c r="U141">
        <v>1.1584965788733714</v>
      </c>
      <c r="V141" s="90">
        <v>1200</v>
      </c>
    </row>
    <row r="142" spans="1:22" x14ac:dyDescent="0.25">
      <c r="A142" t="s">
        <v>2067</v>
      </c>
      <c r="B142" t="s">
        <v>231</v>
      </c>
      <c r="C142" t="s">
        <v>232</v>
      </c>
      <c r="D142">
        <v>458</v>
      </c>
      <c r="E142" t="s">
        <v>638</v>
      </c>
      <c r="F142">
        <v>430.52</v>
      </c>
      <c r="G142">
        <v>430.52</v>
      </c>
      <c r="H142" t="s">
        <v>602</v>
      </c>
      <c r="I142" t="s">
        <v>605</v>
      </c>
      <c r="L142" t="s">
        <v>607</v>
      </c>
      <c r="O142">
        <v>0</v>
      </c>
      <c r="P142">
        <v>0</v>
      </c>
      <c r="Q142" t="b">
        <v>0</v>
      </c>
      <c r="R142">
        <v>0</v>
      </c>
      <c r="S142">
        <v>0</v>
      </c>
      <c r="T142">
        <v>0</v>
      </c>
      <c r="U142">
        <v>0</v>
      </c>
      <c r="V142" s="90">
        <v>0</v>
      </c>
    </row>
    <row r="143" spans="1:22" x14ac:dyDescent="0.25">
      <c r="A143" t="s">
        <v>29</v>
      </c>
      <c r="B143" t="s">
        <v>164</v>
      </c>
      <c r="C143" t="s">
        <v>165</v>
      </c>
      <c r="D143">
        <v>244</v>
      </c>
      <c r="F143">
        <v>229.35999999999999</v>
      </c>
      <c r="G143">
        <v>229.35999999999999</v>
      </c>
      <c r="H143" t="s">
        <v>602</v>
      </c>
      <c r="I143" t="s">
        <v>608</v>
      </c>
      <c r="O143">
        <v>247</v>
      </c>
      <c r="P143">
        <v>88</v>
      </c>
      <c r="Q143" t="b">
        <v>1</v>
      </c>
      <c r="R143">
        <v>7.41</v>
      </c>
      <c r="S143">
        <v>2</v>
      </c>
      <c r="T143">
        <v>254.41</v>
      </c>
      <c r="U143">
        <v>1.1092169515172654</v>
      </c>
      <c r="V143" s="90">
        <v>1092.169515172654</v>
      </c>
    </row>
    <row r="144" spans="1:22" x14ac:dyDescent="0.25">
      <c r="A144" t="s">
        <v>29</v>
      </c>
      <c r="B144" t="s">
        <v>531</v>
      </c>
      <c r="C144" t="s">
        <v>532</v>
      </c>
      <c r="D144">
        <v>608</v>
      </c>
      <c r="F144">
        <v>571.52</v>
      </c>
      <c r="G144">
        <v>571.52</v>
      </c>
      <c r="H144" t="s">
        <v>602</v>
      </c>
      <c r="I144" t="s">
        <v>605</v>
      </c>
      <c r="L144" t="s">
        <v>607</v>
      </c>
      <c r="O144">
        <v>510</v>
      </c>
      <c r="P144">
        <v>85</v>
      </c>
      <c r="Q144" t="b">
        <v>1</v>
      </c>
      <c r="R144">
        <v>15.299999999999999</v>
      </c>
      <c r="S144">
        <v>2</v>
      </c>
      <c r="T144">
        <v>525.29999999999995</v>
      </c>
      <c r="U144">
        <v>0.9191279395296752</v>
      </c>
      <c r="V144" s="90">
        <v>0</v>
      </c>
    </row>
    <row r="145" spans="1:22" x14ac:dyDescent="0.25">
      <c r="A145" t="s">
        <v>28</v>
      </c>
      <c r="B145" t="s">
        <v>54</v>
      </c>
      <c r="C145" t="s">
        <v>55</v>
      </c>
      <c r="D145">
        <v>414</v>
      </c>
      <c r="F145">
        <v>389.15999999999997</v>
      </c>
      <c r="G145">
        <v>389.15999999999997</v>
      </c>
      <c r="H145" t="s">
        <v>613</v>
      </c>
      <c r="I145" t="s">
        <v>611</v>
      </c>
      <c r="J145" t="s">
        <v>612</v>
      </c>
      <c r="O145">
        <v>461</v>
      </c>
      <c r="P145">
        <v>88</v>
      </c>
      <c r="Q145" t="b">
        <v>1</v>
      </c>
      <c r="R145">
        <v>13.83</v>
      </c>
      <c r="S145">
        <v>2</v>
      </c>
      <c r="T145">
        <v>474.83</v>
      </c>
      <c r="U145">
        <v>1.2201408161167644</v>
      </c>
      <c r="V145" s="90">
        <v>1200</v>
      </c>
    </row>
    <row r="146" spans="1:22" x14ac:dyDescent="0.25">
      <c r="A146" t="s">
        <v>25</v>
      </c>
      <c r="B146" t="s">
        <v>142</v>
      </c>
      <c r="C146" t="s">
        <v>143</v>
      </c>
      <c r="D146">
        <v>345</v>
      </c>
      <c r="F146">
        <v>324.29999999999995</v>
      </c>
      <c r="G146">
        <v>324.29999999999995</v>
      </c>
      <c r="O146">
        <v>363</v>
      </c>
      <c r="P146">
        <v>69</v>
      </c>
      <c r="Q146" t="b">
        <v>0</v>
      </c>
      <c r="R146">
        <v>0</v>
      </c>
      <c r="S146">
        <v>2</v>
      </c>
      <c r="T146">
        <v>363</v>
      </c>
      <c r="U146">
        <v>1.1193339500462536</v>
      </c>
      <c r="V146" s="90">
        <v>1193.3395004625359</v>
      </c>
    </row>
    <row r="147" spans="1:22" x14ac:dyDescent="0.25">
      <c r="A147" t="s">
        <v>26</v>
      </c>
      <c r="B147" t="s">
        <v>501</v>
      </c>
      <c r="C147" t="s">
        <v>502</v>
      </c>
      <c r="D147">
        <v>360</v>
      </c>
      <c r="F147">
        <v>338.4</v>
      </c>
      <c r="G147">
        <v>338.4</v>
      </c>
      <c r="H147" t="s">
        <v>602</v>
      </c>
      <c r="I147" t="s">
        <v>611</v>
      </c>
      <c r="J147" t="s">
        <v>636</v>
      </c>
      <c r="O147">
        <v>367</v>
      </c>
      <c r="P147">
        <v>86</v>
      </c>
      <c r="Q147" t="b">
        <v>1</v>
      </c>
      <c r="R147">
        <v>11.01</v>
      </c>
      <c r="S147">
        <v>1</v>
      </c>
      <c r="T147">
        <v>378.01</v>
      </c>
      <c r="U147">
        <v>1.1170508274231679</v>
      </c>
      <c r="V147" s="90">
        <v>1170.5082742316786</v>
      </c>
    </row>
    <row r="148" spans="1:22" x14ac:dyDescent="0.25">
      <c r="A148" t="s">
        <v>29</v>
      </c>
      <c r="B148" t="s">
        <v>553</v>
      </c>
      <c r="C148" t="s">
        <v>554</v>
      </c>
      <c r="D148">
        <v>551</v>
      </c>
      <c r="F148">
        <v>517.93999999999994</v>
      </c>
      <c r="G148">
        <v>517.93999999999994</v>
      </c>
      <c r="H148" t="s">
        <v>602</v>
      </c>
      <c r="I148" t="s">
        <v>617</v>
      </c>
      <c r="J148" t="s">
        <v>618</v>
      </c>
      <c r="O148">
        <v>550</v>
      </c>
      <c r="P148">
        <v>51</v>
      </c>
      <c r="Q148" t="b">
        <v>0</v>
      </c>
      <c r="R148">
        <v>0</v>
      </c>
      <c r="S148">
        <v>2</v>
      </c>
      <c r="T148">
        <v>550</v>
      </c>
      <c r="U148">
        <v>1.0618990616673747</v>
      </c>
      <c r="V148" s="90">
        <v>618.9906166737469</v>
      </c>
    </row>
    <row r="149" spans="1:22" x14ac:dyDescent="0.25">
      <c r="A149" t="s">
        <v>26</v>
      </c>
      <c r="B149" t="s">
        <v>283</v>
      </c>
      <c r="C149" t="s">
        <v>284</v>
      </c>
      <c r="D149">
        <v>400</v>
      </c>
      <c r="E149" t="s">
        <v>638</v>
      </c>
      <c r="F149">
        <v>376</v>
      </c>
      <c r="G149">
        <v>376</v>
      </c>
      <c r="O149">
        <v>408</v>
      </c>
      <c r="P149">
        <v>84</v>
      </c>
      <c r="Q149" t="b">
        <v>1</v>
      </c>
      <c r="R149">
        <v>12.24</v>
      </c>
      <c r="S149">
        <v>2</v>
      </c>
      <c r="T149">
        <v>420.24</v>
      </c>
      <c r="U149">
        <v>1.1176595744680851</v>
      </c>
      <c r="V149" s="90">
        <v>1176.5957446808507</v>
      </c>
    </row>
    <row r="150" spans="1:22" x14ac:dyDescent="0.25">
      <c r="A150" t="s">
        <v>25</v>
      </c>
      <c r="B150" t="s">
        <v>130</v>
      </c>
      <c r="C150" t="s">
        <v>131</v>
      </c>
      <c r="D150">
        <v>433</v>
      </c>
      <c r="F150">
        <v>407.02</v>
      </c>
      <c r="G150">
        <v>407.02</v>
      </c>
      <c r="H150" t="s">
        <v>602</v>
      </c>
      <c r="I150" t="s">
        <v>611</v>
      </c>
      <c r="J150" t="s">
        <v>612</v>
      </c>
      <c r="O150">
        <v>435</v>
      </c>
      <c r="P150">
        <v>87</v>
      </c>
      <c r="Q150" t="b">
        <v>1</v>
      </c>
      <c r="R150">
        <v>13.049999999999999</v>
      </c>
      <c r="S150">
        <v>0</v>
      </c>
      <c r="T150">
        <v>448.05</v>
      </c>
      <c r="U150">
        <v>1.1008058572060342</v>
      </c>
      <c r="V150" s="90">
        <v>1008.0585720603419</v>
      </c>
    </row>
    <row r="151" spans="1:22" x14ac:dyDescent="0.25">
      <c r="A151" t="s">
        <v>25</v>
      </c>
      <c r="B151" t="s">
        <v>561</v>
      </c>
      <c r="C151" t="s">
        <v>562</v>
      </c>
      <c r="D151">
        <v>369</v>
      </c>
      <c r="F151">
        <v>346.85999999999996</v>
      </c>
      <c r="G151">
        <v>346.85999999999996</v>
      </c>
      <c r="H151" t="s">
        <v>613</v>
      </c>
      <c r="I151" t="s">
        <v>605</v>
      </c>
      <c r="O151">
        <v>382</v>
      </c>
      <c r="P151">
        <v>89</v>
      </c>
      <c r="Q151" t="b">
        <v>1</v>
      </c>
      <c r="R151">
        <v>11.459999999999999</v>
      </c>
      <c r="S151">
        <v>0</v>
      </c>
      <c r="T151">
        <v>393.46</v>
      </c>
      <c r="U151">
        <v>1.1343481519921583</v>
      </c>
      <c r="V151" s="90">
        <v>1200</v>
      </c>
    </row>
    <row r="152" spans="1:22" x14ac:dyDescent="0.25">
      <c r="A152" t="s">
        <v>2068</v>
      </c>
      <c r="B152" t="s">
        <v>261</v>
      </c>
      <c r="C152" t="s">
        <v>262</v>
      </c>
      <c r="D152">
        <v>400</v>
      </c>
      <c r="F152">
        <v>376</v>
      </c>
      <c r="G152">
        <v>376</v>
      </c>
      <c r="O152">
        <v>0</v>
      </c>
      <c r="P152">
        <v>0</v>
      </c>
      <c r="Q152" t="b">
        <v>0</v>
      </c>
      <c r="R152">
        <v>0</v>
      </c>
      <c r="S152">
        <v>2</v>
      </c>
      <c r="T152">
        <v>0</v>
      </c>
      <c r="U152">
        <v>0</v>
      </c>
      <c r="V152" s="90">
        <v>0</v>
      </c>
    </row>
    <row r="153" spans="1:22" x14ac:dyDescent="0.25">
      <c r="A153" t="s">
        <v>25</v>
      </c>
      <c r="B153" t="s">
        <v>299</v>
      </c>
      <c r="C153" t="s">
        <v>300</v>
      </c>
      <c r="D153">
        <v>348</v>
      </c>
      <c r="F153">
        <v>327.12</v>
      </c>
      <c r="G153">
        <v>327.12</v>
      </c>
      <c r="H153" t="s">
        <v>602</v>
      </c>
      <c r="I153" t="s">
        <v>603</v>
      </c>
      <c r="L153" t="s">
        <v>631</v>
      </c>
      <c r="O153">
        <v>358</v>
      </c>
      <c r="P153">
        <v>85</v>
      </c>
      <c r="Q153" t="b">
        <v>1</v>
      </c>
      <c r="R153">
        <v>10.74</v>
      </c>
      <c r="S153">
        <v>2</v>
      </c>
      <c r="T153">
        <v>368.74</v>
      </c>
      <c r="U153">
        <v>1.1272315969674738</v>
      </c>
      <c r="V153" s="90">
        <v>1200</v>
      </c>
    </row>
    <row r="154" spans="1:22" x14ac:dyDescent="0.25">
      <c r="A154" t="s">
        <v>28</v>
      </c>
      <c r="B154" t="s">
        <v>389</v>
      </c>
      <c r="C154" t="s">
        <v>390</v>
      </c>
      <c r="D154">
        <v>344</v>
      </c>
      <c r="F154">
        <v>323.35999999999996</v>
      </c>
      <c r="G154">
        <v>323.35999999999996</v>
      </c>
      <c r="O154">
        <v>331</v>
      </c>
      <c r="P154">
        <v>85</v>
      </c>
      <c r="Q154" t="b">
        <v>1</v>
      </c>
      <c r="R154">
        <v>9.93</v>
      </c>
      <c r="S154">
        <v>0</v>
      </c>
      <c r="T154">
        <v>340.93</v>
      </c>
      <c r="U154">
        <v>1.0543357248886691</v>
      </c>
      <c r="V154" s="90">
        <v>543.35724888669108</v>
      </c>
    </row>
    <row r="155" spans="1:22" x14ac:dyDescent="0.25">
      <c r="A155" t="s">
        <v>2068</v>
      </c>
      <c r="B155" t="s">
        <v>431</v>
      </c>
      <c r="C155" t="s">
        <v>432</v>
      </c>
      <c r="D155">
        <v>410</v>
      </c>
      <c r="E155" t="s">
        <v>638</v>
      </c>
      <c r="F155">
        <v>385.4</v>
      </c>
      <c r="G155">
        <v>385.4</v>
      </c>
      <c r="O155">
        <v>0</v>
      </c>
      <c r="P155">
        <v>0</v>
      </c>
      <c r="Q155" t="b">
        <v>0</v>
      </c>
      <c r="R155">
        <v>0</v>
      </c>
      <c r="S155">
        <v>2</v>
      </c>
      <c r="T155">
        <v>0</v>
      </c>
      <c r="U155">
        <v>0</v>
      </c>
      <c r="V155" s="90">
        <v>0</v>
      </c>
    </row>
    <row r="156" spans="1:22" x14ac:dyDescent="0.25">
      <c r="A156" t="s">
        <v>25</v>
      </c>
      <c r="B156" t="s">
        <v>78</v>
      </c>
      <c r="C156" t="s">
        <v>79</v>
      </c>
      <c r="D156">
        <v>289</v>
      </c>
      <c r="E156" t="s">
        <v>638</v>
      </c>
      <c r="F156">
        <v>271.65999999999997</v>
      </c>
      <c r="G156">
        <v>271.65999999999997</v>
      </c>
      <c r="H156" t="s">
        <v>602</v>
      </c>
      <c r="I156" t="s">
        <v>611</v>
      </c>
      <c r="O156">
        <v>303</v>
      </c>
      <c r="P156">
        <v>89</v>
      </c>
      <c r="Q156" t="b">
        <v>1</v>
      </c>
      <c r="R156">
        <v>9.09</v>
      </c>
      <c r="S156">
        <v>2</v>
      </c>
      <c r="T156">
        <v>312.08999999999997</v>
      </c>
      <c r="U156">
        <v>1.1488257380549216</v>
      </c>
      <c r="V156" s="90">
        <v>1200</v>
      </c>
    </row>
    <row r="157" spans="1:22" x14ac:dyDescent="0.25">
      <c r="A157" t="s">
        <v>25</v>
      </c>
      <c r="B157" t="s">
        <v>529</v>
      </c>
      <c r="C157" t="s">
        <v>530</v>
      </c>
      <c r="D157">
        <v>270</v>
      </c>
      <c r="F157">
        <v>253.79999999999998</v>
      </c>
      <c r="G157">
        <v>253.79999999999998</v>
      </c>
      <c r="H157" t="s">
        <v>613</v>
      </c>
      <c r="I157" t="s">
        <v>605</v>
      </c>
      <c r="O157">
        <v>279</v>
      </c>
      <c r="P157">
        <v>85</v>
      </c>
      <c r="Q157" t="b">
        <v>1</v>
      </c>
      <c r="R157">
        <v>8.3699999999999992</v>
      </c>
      <c r="S157">
        <v>2</v>
      </c>
      <c r="T157">
        <v>287.37</v>
      </c>
      <c r="U157">
        <v>1.1322695035460995</v>
      </c>
      <c r="V157" s="90">
        <v>1200</v>
      </c>
    </row>
    <row r="158" spans="1:22" x14ac:dyDescent="0.25">
      <c r="A158" t="s">
        <v>25</v>
      </c>
      <c r="B158" t="s">
        <v>301</v>
      </c>
      <c r="C158" t="s">
        <v>302</v>
      </c>
      <c r="D158">
        <v>382</v>
      </c>
      <c r="F158">
        <v>359.08</v>
      </c>
      <c r="G158">
        <v>359.08</v>
      </c>
      <c r="H158" t="s">
        <v>602</v>
      </c>
      <c r="I158" t="s">
        <v>611</v>
      </c>
      <c r="J158" t="s">
        <v>612</v>
      </c>
      <c r="O158">
        <v>289</v>
      </c>
      <c r="P158">
        <v>85</v>
      </c>
      <c r="Q158" t="b">
        <v>1</v>
      </c>
      <c r="R158">
        <v>8.67</v>
      </c>
      <c r="S158">
        <v>2</v>
      </c>
      <c r="T158">
        <v>297.67</v>
      </c>
      <c r="U158">
        <v>0.82897961457056935</v>
      </c>
      <c r="V158" s="90">
        <v>0</v>
      </c>
    </row>
    <row r="159" spans="1:22" x14ac:dyDescent="0.25">
      <c r="A159" t="s">
        <v>29</v>
      </c>
      <c r="B159" t="s">
        <v>437</v>
      </c>
      <c r="C159" t="s">
        <v>438</v>
      </c>
      <c r="D159">
        <v>392</v>
      </c>
      <c r="F159">
        <v>368.47999999999996</v>
      </c>
      <c r="G159">
        <v>368.47999999999996</v>
      </c>
      <c r="H159" t="s">
        <v>602</v>
      </c>
      <c r="I159" t="s">
        <v>608</v>
      </c>
      <c r="O159">
        <v>394</v>
      </c>
      <c r="P159">
        <v>87</v>
      </c>
      <c r="Q159" t="b">
        <v>1</v>
      </c>
      <c r="R159">
        <v>11.82</v>
      </c>
      <c r="S159">
        <v>1</v>
      </c>
      <c r="T159">
        <v>405.82</v>
      </c>
      <c r="U159">
        <v>1.1013352149370388</v>
      </c>
      <c r="V159" s="90">
        <v>1013.3521493703879</v>
      </c>
    </row>
    <row r="160" spans="1:22" x14ac:dyDescent="0.25">
      <c r="A160" t="s">
        <v>26</v>
      </c>
      <c r="B160" t="s">
        <v>235</v>
      </c>
      <c r="C160" t="s">
        <v>236</v>
      </c>
      <c r="D160">
        <v>419</v>
      </c>
      <c r="F160">
        <v>393.85999999999996</v>
      </c>
      <c r="G160">
        <v>393.85999999999996</v>
      </c>
      <c r="H160" t="s">
        <v>626</v>
      </c>
      <c r="I160" t="s">
        <v>603</v>
      </c>
      <c r="L160" t="s">
        <v>604</v>
      </c>
      <c r="O160">
        <v>421</v>
      </c>
      <c r="P160">
        <v>84</v>
      </c>
      <c r="Q160" t="b">
        <v>1</v>
      </c>
      <c r="R160">
        <v>12.629999999999999</v>
      </c>
      <c r="S160">
        <v>2</v>
      </c>
      <c r="T160">
        <v>433.63</v>
      </c>
      <c r="U160">
        <v>1.1009749657238614</v>
      </c>
      <c r="V160" s="90">
        <v>1009.7496572386144</v>
      </c>
    </row>
    <row r="161" spans="1:22" x14ac:dyDescent="0.25">
      <c r="A161" t="s">
        <v>29</v>
      </c>
      <c r="B161" t="s">
        <v>204</v>
      </c>
      <c r="C161" t="s">
        <v>205</v>
      </c>
      <c r="D161">
        <v>266</v>
      </c>
      <c r="F161">
        <v>250.04</v>
      </c>
      <c r="G161">
        <v>250.04</v>
      </c>
      <c r="O161">
        <v>264</v>
      </c>
      <c r="P161">
        <v>89</v>
      </c>
      <c r="Q161" t="b">
        <v>1</v>
      </c>
      <c r="R161">
        <v>7.92</v>
      </c>
      <c r="S161">
        <v>2</v>
      </c>
      <c r="T161">
        <v>271.92</v>
      </c>
      <c r="U161">
        <v>1.0875059990401537</v>
      </c>
      <c r="V161" s="90">
        <v>875.05999040153654</v>
      </c>
    </row>
    <row r="162" spans="1:22" x14ac:dyDescent="0.25">
      <c r="A162" t="s">
        <v>2070</v>
      </c>
      <c r="B162" t="s">
        <v>229</v>
      </c>
      <c r="C162" t="s">
        <v>230</v>
      </c>
      <c r="D162">
        <v>407</v>
      </c>
      <c r="E162" t="s">
        <v>638</v>
      </c>
      <c r="F162">
        <v>382.58</v>
      </c>
      <c r="G162">
        <v>0</v>
      </c>
      <c r="H162" t="s">
        <v>613</v>
      </c>
      <c r="I162" t="s">
        <v>605</v>
      </c>
      <c r="L162" t="s">
        <v>604</v>
      </c>
      <c r="O162" t="s">
        <v>2112</v>
      </c>
      <c r="P162" t="s">
        <v>2112</v>
      </c>
      <c r="Q162" t="b">
        <v>0</v>
      </c>
      <c r="R162">
        <v>0</v>
      </c>
      <c r="S162">
        <v>2</v>
      </c>
      <c r="T162" t="e">
        <v>#VALUE!</v>
      </c>
      <c r="U162" t="e">
        <v>#VALUE!</v>
      </c>
    </row>
    <row r="163" spans="1:22" x14ac:dyDescent="0.25">
      <c r="A163" t="s">
        <v>2069</v>
      </c>
      <c r="B163" t="s">
        <v>567</v>
      </c>
      <c r="C163" t="s">
        <v>568</v>
      </c>
      <c r="D163">
        <v>253</v>
      </c>
      <c r="E163" t="s">
        <v>638</v>
      </c>
      <c r="F163">
        <v>237.82</v>
      </c>
      <c r="G163">
        <v>237.82</v>
      </c>
      <c r="H163" t="s">
        <v>602</v>
      </c>
      <c r="I163" t="s">
        <v>603</v>
      </c>
      <c r="O163">
        <v>0</v>
      </c>
      <c r="P163">
        <v>0</v>
      </c>
      <c r="Q163" t="b">
        <v>0</v>
      </c>
      <c r="R163">
        <v>0</v>
      </c>
      <c r="S163">
        <v>1</v>
      </c>
      <c r="T163">
        <v>0</v>
      </c>
      <c r="U163">
        <v>0</v>
      </c>
      <c r="V163" s="90">
        <v>0</v>
      </c>
    </row>
    <row r="164" spans="1:22" x14ac:dyDescent="0.25">
      <c r="A164" t="s">
        <v>25</v>
      </c>
      <c r="B164" t="s">
        <v>493</v>
      </c>
      <c r="C164" t="s">
        <v>494</v>
      </c>
      <c r="D164">
        <v>414</v>
      </c>
      <c r="F164">
        <v>389.15999999999997</v>
      </c>
      <c r="G164">
        <v>389.15999999999997</v>
      </c>
      <c r="O164">
        <v>426</v>
      </c>
      <c r="P164">
        <v>87</v>
      </c>
      <c r="Q164" t="b">
        <v>1</v>
      </c>
      <c r="R164">
        <v>12.78</v>
      </c>
      <c r="S164">
        <v>2</v>
      </c>
      <c r="T164">
        <v>438.78</v>
      </c>
      <c r="U164">
        <v>1.1275053962380512</v>
      </c>
      <c r="V164" s="90">
        <v>1200</v>
      </c>
    </row>
    <row r="165" spans="1:22" x14ac:dyDescent="0.25">
      <c r="A165" t="s">
        <v>25</v>
      </c>
      <c r="B165" t="s">
        <v>421</v>
      </c>
      <c r="C165" t="s">
        <v>422</v>
      </c>
      <c r="D165">
        <v>353</v>
      </c>
      <c r="F165">
        <v>331.82</v>
      </c>
      <c r="G165">
        <v>331.82</v>
      </c>
      <c r="O165">
        <v>326</v>
      </c>
      <c r="P165">
        <v>86</v>
      </c>
      <c r="Q165" t="b">
        <v>1</v>
      </c>
      <c r="R165">
        <v>9.7799999999999994</v>
      </c>
      <c r="S165">
        <v>2</v>
      </c>
      <c r="T165">
        <v>335.78</v>
      </c>
      <c r="U165">
        <v>1.0119341811825688</v>
      </c>
      <c r="V165" s="90">
        <v>119.34181182568837</v>
      </c>
    </row>
    <row r="166" spans="1:22" x14ac:dyDescent="0.25">
      <c r="A166" t="s">
        <v>25</v>
      </c>
      <c r="B166" t="s">
        <v>38</v>
      </c>
      <c r="C166" t="s">
        <v>39</v>
      </c>
      <c r="D166">
        <v>259</v>
      </c>
      <c r="F166">
        <v>243.45999999999998</v>
      </c>
      <c r="G166">
        <v>243.45999999999998</v>
      </c>
      <c r="H166" t="s">
        <v>602</v>
      </c>
      <c r="I166" t="s">
        <v>605</v>
      </c>
      <c r="L166" t="s">
        <v>607</v>
      </c>
      <c r="O166">
        <v>224</v>
      </c>
      <c r="P166">
        <v>87</v>
      </c>
      <c r="Q166" t="b">
        <v>1</v>
      </c>
      <c r="R166">
        <v>6.72</v>
      </c>
      <c r="S166">
        <v>2</v>
      </c>
      <c r="T166">
        <v>230.72</v>
      </c>
      <c r="U166">
        <v>0.94767107533064987</v>
      </c>
      <c r="V166" s="90">
        <v>0</v>
      </c>
    </row>
    <row r="167" spans="1:22" x14ac:dyDescent="0.25">
      <c r="A167" t="s">
        <v>28</v>
      </c>
      <c r="B167" t="s">
        <v>391</v>
      </c>
      <c r="C167" t="s">
        <v>392</v>
      </c>
      <c r="D167">
        <v>463</v>
      </c>
      <c r="F167">
        <v>435.21999999999997</v>
      </c>
      <c r="G167">
        <v>435.21999999999997</v>
      </c>
      <c r="O167">
        <v>477</v>
      </c>
      <c r="P167">
        <v>88</v>
      </c>
      <c r="Q167" t="b">
        <v>1</v>
      </c>
      <c r="R167">
        <v>14.309999999999999</v>
      </c>
      <c r="S167">
        <v>2</v>
      </c>
      <c r="T167">
        <v>491.31</v>
      </c>
      <c r="U167">
        <v>1.1288773493865172</v>
      </c>
      <c r="V167" s="90">
        <v>1200</v>
      </c>
    </row>
    <row r="168" spans="1:22" x14ac:dyDescent="0.25">
      <c r="A168" t="s">
        <v>2069</v>
      </c>
      <c r="B168" t="s">
        <v>339</v>
      </c>
      <c r="C168" t="s">
        <v>340</v>
      </c>
      <c r="D168">
        <v>303</v>
      </c>
      <c r="F168">
        <v>284.82</v>
      </c>
      <c r="G168">
        <v>284.82</v>
      </c>
      <c r="O168">
        <v>0</v>
      </c>
      <c r="P168">
        <v>0</v>
      </c>
      <c r="Q168" t="b">
        <v>0</v>
      </c>
      <c r="R168">
        <v>0</v>
      </c>
      <c r="S168">
        <v>2</v>
      </c>
      <c r="T168">
        <v>0</v>
      </c>
      <c r="U168">
        <v>0</v>
      </c>
      <c r="V168" s="90">
        <v>0</v>
      </c>
    </row>
    <row r="169" spans="1:22" x14ac:dyDescent="0.25">
      <c r="A169" t="s">
        <v>2068</v>
      </c>
      <c r="B169" t="s">
        <v>511</v>
      </c>
      <c r="C169" t="s">
        <v>512</v>
      </c>
      <c r="D169">
        <v>197</v>
      </c>
      <c r="F169">
        <v>185.17999999999998</v>
      </c>
      <c r="G169">
        <v>185.17999999999998</v>
      </c>
      <c r="O169">
        <v>0</v>
      </c>
      <c r="P169">
        <v>0</v>
      </c>
      <c r="Q169" t="b">
        <v>0</v>
      </c>
      <c r="R169">
        <v>0</v>
      </c>
      <c r="S169">
        <v>1</v>
      </c>
      <c r="T169">
        <v>0</v>
      </c>
      <c r="U169">
        <v>0</v>
      </c>
      <c r="V169" s="90">
        <v>0</v>
      </c>
    </row>
    <row r="170" spans="1:22" x14ac:dyDescent="0.25">
      <c r="A170" t="s">
        <v>28</v>
      </c>
      <c r="B170" t="s">
        <v>237</v>
      </c>
      <c r="C170" t="s">
        <v>238</v>
      </c>
      <c r="D170">
        <v>530</v>
      </c>
      <c r="F170">
        <v>498.2</v>
      </c>
      <c r="G170">
        <v>498.2</v>
      </c>
      <c r="H170" t="s">
        <v>613</v>
      </c>
      <c r="I170" t="s">
        <v>605</v>
      </c>
      <c r="L170" t="s">
        <v>607</v>
      </c>
      <c r="O170">
        <v>508</v>
      </c>
      <c r="P170">
        <v>83</v>
      </c>
      <c r="Q170" t="b">
        <v>0</v>
      </c>
      <c r="R170">
        <v>0</v>
      </c>
      <c r="S170">
        <v>2</v>
      </c>
      <c r="T170">
        <v>508</v>
      </c>
      <c r="U170">
        <v>1.0196708149337617</v>
      </c>
      <c r="V170" s="90">
        <v>196.70814933761659</v>
      </c>
    </row>
    <row r="171" spans="1:22" x14ac:dyDescent="0.25">
      <c r="A171" t="s">
        <v>25</v>
      </c>
      <c r="B171" t="s">
        <v>509</v>
      </c>
      <c r="C171" t="s">
        <v>510</v>
      </c>
      <c r="D171">
        <v>261</v>
      </c>
      <c r="F171">
        <v>245.33999999999997</v>
      </c>
      <c r="G171">
        <v>245.33999999999997</v>
      </c>
      <c r="O171">
        <v>313</v>
      </c>
      <c r="P171">
        <v>86</v>
      </c>
      <c r="Q171" t="b">
        <v>1</v>
      </c>
      <c r="R171">
        <v>9.3899999999999988</v>
      </c>
      <c r="S171">
        <v>2</v>
      </c>
      <c r="T171">
        <v>322.39</v>
      </c>
      <c r="U171">
        <v>1.3140539659248391</v>
      </c>
      <c r="V171" s="90">
        <v>1200</v>
      </c>
    </row>
    <row r="172" spans="1:22" x14ac:dyDescent="0.25">
      <c r="A172" t="s">
        <v>26</v>
      </c>
      <c r="B172" t="s">
        <v>361</v>
      </c>
      <c r="C172" t="s">
        <v>362</v>
      </c>
      <c r="D172">
        <v>340</v>
      </c>
      <c r="E172" t="s">
        <v>638</v>
      </c>
      <c r="F172">
        <v>319.59999999999997</v>
      </c>
      <c r="G172">
        <v>319.59999999999997</v>
      </c>
      <c r="O172">
        <v>345</v>
      </c>
      <c r="P172">
        <v>86</v>
      </c>
      <c r="Q172" t="b">
        <v>1</v>
      </c>
      <c r="R172">
        <v>10.35</v>
      </c>
      <c r="S172">
        <v>1</v>
      </c>
      <c r="T172">
        <v>355.35</v>
      </c>
      <c r="U172">
        <v>1.1118585732165209</v>
      </c>
      <c r="V172" s="90">
        <v>1118.5857321652093</v>
      </c>
    </row>
    <row r="173" spans="1:22" x14ac:dyDescent="0.25">
      <c r="A173" t="s">
        <v>2067</v>
      </c>
      <c r="B173" t="s">
        <v>467</v>
      </c>
      <c r="C173" t="s">
        <v>468</v>
      </c>
      <c r="D173">
        <v>230</v>
      </c>
      <c r="F173">
        <v>216.2</v>
      </c>
      <c r="G173">
        <v>216.2</v>
      </c>
      <c r="O173">
        <v>0</v>
      </c>
      <c r="P173">
        <v>0</v>
      </c>
      <c r="Q173" t="b">
        <v>0</v>
      </c>
      <c r="R173">
        <v>0</v>
      </c>
      <c r="S173">
        <v>2</v>
      </c>
      <c r="T173">
        <v>0</v>
      </c>
      <c r="U173">
        <v>0</v>
      </c>
      <c r="V173" s="90">
        <v>0</v>
      </c>
    </row>
    <row r="174" spans="1:22" x14ac:dyDescent="0.25">
      <c r="A174" t="s">
        <v>25</v>
      </c>
      <c r="B174" t="s">
        <v>110</v>
      </c>
      <c r="C174" t="s">
        <v>111</v>
      </c>
      <c r="D174">
        <v>240</v>
      </c>
      <c r="F174">
        <v>225.6</v>
      </c>
      <c r="G174">
        <v>225.6</v>
      </c>
      <c r="H174" t="s">
        <v>602</v>
      </c>
      <c r="I174" t="s">
        <v>611</v>
      </c>
      <c r="J174" t="s">
        <v>618</v>
      </c>
      <c r="O174">
        <v>241</v>
      </c>
      <c r="P174">
        <v>86</v>
      </c>
      <c r="Q174" t="b">
        <v>1</v>
      </c>
      <c r="R174">
        <v>7.2299999999999995</v>
      </c>
      <c r="S174">
        <v>2</v>
      </c>
      <c r="T174">
        <v>248.23</v>
      </c>
      <c r="U174">
        <v>1.1003102836879433</v>
      </c>
      <c r="V174" s="90">
        <v>1003.1028368794326</v>
      </c>
    </row>
    <row r="175" spans="1:22" x14ac:dyDescent="0.25">
      <c r="A175" t="s">
        <v>29</v>
      </c>
      <c r="B175" t="s">
        <v>182</v>
      </c>
      <c r="C175" t="s">
        <v>183</v>
      </c>
      <c r="D175">
        <v>459</v>
      </c>
      <c r="F175">
        <v>431.46</v>
      </c>
      <c r="G175">
        <v>431.46</v>
      </c>
      <c r="H175" t="s">
        <v>602</v>
      </c>
      <c r="I175" t="s">
        <v>608</v>
      </c>
      <c r="O175">
        <v>471</v>
      </c>
      <c r="P175">
        <v>87</v>
      </c>
      <c r="Q175" t="b">
        <v>1</v>
      </c>
      <c r="R175">
        <v>14.129999999999999</v>
      </c>
      <c r="S175">
        <v>0</v>
      </c>
      <c r="T175">
        <v>485.13</v>
      </c>
      <c r="U175">
        <v>1.1243916006118759</v>
      </c>
      <c r="V175" s="90">
        <v>1200</v>
      </c>
    </row>
    <row r="176" spans="1:22" x14ac:dyDescent="0.25">
      <c r="A176" t="s">
        <v>29</v>
      </c>
      <c r="B176" t="s">
        <v>565</v>
      </c>
      <c r="C176" t="s">
        <v>566</v>
      </c>
      <c r="D176">
        <v>430</v>
      </c>
      <c r="E176" t="s">
        <v>638</v>
      </c>
      <c r="F176">
        <v>404.2</v>
      </c>
      <c r="G176">
        <v>404.2</v>
      </c>
      <c r="H176" t="s">
        <v>602</v>
      </c>
      <c r="O176">
        <v>329</v>
      </c>
      <c r="P176">
        <v>83</v>
      </c>
      <c r="Q176" t="b">
        <v>0</v>
      </c>
      <c r="R176">
        <v>0</v>
      </c>
      <c r="S176">
        <v>2</v>
      </c>
      <c r="T176">
        <v>329</v>
      </c>
      <c r="U176">
        <v>0.81395348837209303</v>
      </c>
      <c r="V176" s="90">
        <v>0</v>
      </c>
    </row>
    <row r="177" spans="1:22" x14ac:dyDescent="0.25">
      <c r="A177" t="s">
        <v>29</v>
      </c>
      <c r="B177" t="s">
        <v>349</v>
      </c>
      <c r="C177" t="s">
        <v>350</v>
      </c>
      <c r="D177">
        <v>413</v>
      </c>
      <c r="F177">
        <v>388.21999999999997</v>
      </c>
      <c r="G177">
        <v>388.21999999999997</v>
      </c>
      <c r="O177">
        <v>430</v>
      </c>
      <c r="P177">
        <v>88</v>
      </c>
      <c r="Q177" t="b">
        <v>1</v>
      </c>
      <c r="R177">
        <v>12.9</v>
      </c>
      <c r="S177">
        <v>0</v>
      </c>
      <c r="T177">
        <v>442.9</v>
      </c>
      <c r="U177">
        <v>1.1408479727989285</v>
      </c>
      <c r="V177" s="90">
        <v>1200</v>
      </c>
    </row>
    <row r="178" spans="1:22" x14ac:dyDescent="0.25">
      <c r="A178" t="s">
        <v>28</v>
      </c>
      <c r="B178" t="s">
        <v>156</v>
      </c>
      <c r="C178" t="s">
        <v>157</v>
      </c>
      <c r="D178">
        <v>356</v>
      </c>
      <c r="F178">
        <v>334.64</v>
      </c>
      <c r="G178">
        <v>334.64</v>
      </c>
      <c r="H178" t="s">
        <v>613</v>
      </c>
      <c r="I178" t="s">
        <v>603</v>
      </c>
      <c r="L178" t="s">
        <v>604</v>
      </c>
      <c r="O178">
        <v>303</v>
      </c>
      <c r="P178">
        <v>84</v>
      </c>
      <c r="Q178" t="b">
        <v>1</v>
      </c>
      <c r="R178">
        <v>9.09</v>
      </c>
      <c r="S178">
        <v>2</v>
      </c>
      <c r="T178">
        <v>312.08999999999997</v>
      </c>
      <c r="U178">
        <v>0.93261415252211333</v>
      </c>
      <c r="V178" s="90">
        <v>0</v>
      </c>
    </row>
    <row r="179" spans="1:22" x14ac:dyDescent="0.25">
      <c r="A179" t="s">
        <v>29</v>
      </c>
      <c r="B179" t="s">
        <v>397</v>
      </c>
      <c r="C179" t="s">
        <v>398</v>
      </c>
      <c r="D179">
        <v>140</v>
      </c>
      <c r="E179" t="s">
        <v>638</v>
      </c>
      <c r="F179">
        <v>131.6</v>
      </c>
      <c r="G179">
        <v>131.6</v>
      </c>
      <c r="H179" t="s">
        <v>613</v>
      </c>
      <c r="I179" t="s">
        <v>605</v>
      </c>
      <c r="L179" t="s">
        <v>604</v>
      </c>
      <c r="O179">
        <v>165</v>
      </c>
      <c r="P179">
        <v>85</v>
      </c>
      <c r="Q179" t="b">
        <v>1</v>
      </c>
      <c r="R179">
        <v>4.95</v>
      </c>
      <c r="S179">
        <v>2</v>
      </c>
      <c r="T179">
        <v>169.95</v>
      </c>
      <c r="U179">
        <v>1.2914133738601823</v>
      </c>
      <c r="V179" s="90">
        <v>1200</v>
      </c>
    </row>
    <row r="180" spans="1:22" x14ac:dyDescent="0.25">
      <c r="A180" t="s">
        <v>29</v>
      </c>
      <c r="B180" t="s">
        <v>257</v>
      </c>
      <c r="C180" t="s">
        <v>258</v>
      </c>
      <c r="D180">
        <v>510</v>
      </c>
      <c r="F180">
        <v>479.4</v>
      </c>
      <c r="G180">
        <v>479.4</v>
      </c>
      <c r="H180" t="s">
        <v>602</v>
      </c>
      <c r="I180" t="s">
        <v>617</v>
      </c>
      <c r="J180" t="s">
        <v>612</v>
      </c>
      <c r="O180">
        <v>514</v>
      </c>
      <c r="P180">
        <v>86</v>
      </c>
      <c r="Q180" t="b">
        <v>1</v>
      </c>
      <c r="R180">
        <v>15.42</v>
      </c>
      <c r="S180">
        <v>2</v>
      </c>
      <c r="T180">
        <v>529.41999999999996</v>
      </c>
      <c r="U180">
        <v>1.1043387567793075</v>
      </c>
      <c r="V180" s="90">
        <v>1043.3875677930748</v>
      </c>
    </row>
    <row r="181" spans="1:22" x14ac:dyDescent="0.25">
      <c r="A181" t="s">
        <v>29</v>
      </c>
      <c r="B181" t="s">
        <v>68</v>
      </c>
      <c r="C181" t="s">
        <v>69</v>
      </c>
      <c r="D181">
        <v>327</v>
      </c>
      <c r="F181">
        <v>307.38</v>
      </c>
      <c r="G181">
        <v>307.38</v>
      </c>
      <c r="H181" t="s">
        <v>602</v>
      </c>
      <c r="I181" t="s">
        <v>617</v>
      </c>
      <c r="J181" t="s">
        <v>614</v>
      </c>
      <c r="O181">
        <v>317</v>
      </c>
      <c r="P181">
        <v>88</v>
      </c>
      <c r="Q181" t="b">
        <v>1</v>
      </c>
      <c r="R181">
        <v>9.51</v>
      </c>
      <c r="S181">
        <v>1</v>
      </c>
      <c r="T181">
        <v>326.51</v>
      </c>
      <c r="U181">
        <v>1.0622356692042423</v>
      </c>
      <c r="V181" s="90">
        <v>622.35669204242288</v>
      </c>
    </row>
    <row r="182" spans="1:22" x14ac:dyDescent="0.25">
      <c r="A182" t="s">
        <v>2070</v>
      </c>
      <c r="B182" t="s">
        <v>212</v>
      </c>
      <c r="C182" t="s">
        <v>213</v>
      </c>
      <c r="D182">
        <v>383</v>
      </c>
      <c r="E182" t="s">
        <v>638</v>
      </c>
      <c r="F182">
        <v>360.02</v>
      </c>
      <c r="G182">
        <v>0</v>
      </c>
      <c r="H182" t="s">
        <v>602</v>
      </c>
      <c r="O182" t="s">
        <v>2112</v>
      </c>
      <c r="P182" t="s">
        <v>2112</v>
      </c>
      <c r="Q182" t="b">
        <v>0</v>
      </c>
      <c r="R182">
        <v>0</v>
      </c>
      <c r="S182">
        <v>2</v>
      </c>
      <c r="T182" t="e">
        <v>#VALUE!</v>
      </c>
      <c r="U182" t="e">
        <v>#VALUE!</v>
      </c>
    </row>
    <row r="183" spans="1:22" x14ac:dyDescent="0.25">
      <c r="A183" t="s">
        <v>25</v>
      </c>
      <c r="B183" t="s">
        <v>190</v>
      </c>
      <c r="C183" t="s">
        <v>191</v>
      </c>
      <c r="D183">
        <v>519</v>
      </c>
      <c r="F183">
        <v>487.85999999999996</v>
      </c>
      <c r="G183">
        <v>487.85999999999996</v>
      </c>
      <c r="O183">
        <v>511</v>
      </c>
      <c r="P183">
        <v>86</v>
      </c>
      <c r="Q183" t="b">
        <v>1</v>
      </c>
      <c r="R183">
        <v>15.33</v>
      </c>
      <c r="S183">
        <v>2</v>
      </c>
      <c r="T183">
        <v>526.33000000000004</v>
      </c>
      <c r="U183">
        <v>1.0788545894313943</v>
      </c>
      <c r="V183" s="90">
        <v>788.54589431394345</v>
      </c>
    </row>
    <row r="184" spans="1:22" x14ac:dyDescent="0.25">
      <c r="A184" t="s">
        <v>2069</v>
      </c>
      <c r="B184" t="s">
        <v>241</v>
      </c>
      <c r="C184" t="s">
        <v>242</v>
      </c>
      <c r="D184">
        <v>319</v>
      </c>
      <c r="F184">
        <v>299.85999999999996</v>
      </c>
      <c r="G184">
        <v>299.85999999999996</v>
      </c>
      <c r="H184" t="s">
        <v>613</v>
      </c>
      <c r="I184" t="s">
        <v>603</v>
      </c>
      <c r="L184" t="s">
        <v>623</v>
      </c>
      <c r="O184">
        <v>0</v>
      </c>
      <c r="P184">
        <v>0</v>
      </c>
      <c r="Q184" t="b">
        <v>0</v>
      </c>
      <c r="R184">
        <v>0</v>
      </c>
      <c r="S184">
        <v>2</v>
      </c>
      <c r="T184">
        <v>0</v>
      </c>
      <c r="U184">
        <v>0</v>
      </c>
      <c r="V184" s="90">
        <v>0</v>
      </c>
    </row>
    <row r="185" spans="1:22" x14ac:dyDescent="0.25">
      <c r="A185" t="s">
        <v>25</v>
      </c>
      <c r="B185" t="s">
        <v>459</v>
      </c>
      <c r="C185" t="s">
        <v>460</v>
      </c>
      <c r="D185">
        <v>243</v>
      </c>
      <c r="F185">
        <v>228.42</v>
      </c>
      <c r="G185">
        <v>228.42</v>
      </c>
      <c r="H185" t="s">
        <v>613</v>
      </c>
      <c r="I185" t="s">
        <v>603</v>
      </c>
      <c r="L185" t="s">
        <v>625</v>
      </c>
      <c r="O185">
        <v>255</v>
      </c>
      <c r="P185">
        <v>85</v>
      </c>
      <c r="Q185" t="b">
        <v>1</v>
      </c>
      <c r="R185">
        <v>7.6499999999999995</v>
      </c>
      <c r="S185">
        <v>2</v>
      </c>
      <c r="T185">
        <v>262.64999999999998</v>
      </c>
      <c r="U185">
        <v>1.1498555292881534</v>
      </c>
      <c r="V185" s="90">
        <v>1200</v>
      </c>
    </row>
    <row r="186" spans="1:22" x14ac:dyDescent="0.25">
      <c r="A186" t="s">
        <v>25</v>
      </c>
      <c r="B186" t="s">
        <v>517</v>
      </c>
      <c r="C186" t="s">
        <v>518</v>
      </c>
      <c r="D186">
        <v>715</v>
      </c>
      <c r="F186">
        <v>672.09999999999991</v>
      </c>
      <c r="G186">
        <v>672.09999999999991</v>
      </c>
      <c r="H186" t="s">
        <v>628</v>
      </c>
      <c r="I186" t="s">
        <v>611</v>
      </c>
      <c r="O186">
        <v>717</v>
      </c>
      <c r="P186">
        <v>58</v>
      </c>
      <c r="Q186" t="b">
        <v>0</v>
      </c>
      <c r="R186">
        <v>0</v>
      </c>
      <c r="S186">
        <v>2</v>
      </c>
      <c r="T186">
        <v>717</v>
      </c>
      <c r="U186">
        <v>1.0668055348906413</v>
      </c>
      <c r="V186" s="90">
        <v>668.05534890641343</v>
      </c>
    </row>
    <row r="187" spans="1:22" x14ac:dyDescent="0.25">
      <c r="A187" t="s">
        <v>28</v>
      </c>
      <c r="B187" t="s">
        <v>64</v>
      </c>
      <c r="C187" t="s">
        <v>65</v>
      </c>
      <c r="D187">
        <v>438</v>
      </c>
      <c r="E187" t="s">
        <v>638</v>
      </c>
      <c r="F187">
        <v>411.71999999999997</v>
      </c>
      <c r="G187">
        <v>411.71999999999997</v>
      </c>
      <c r="H187" t="s">
        <v>613</v>
      </c>
      <c r="I187" t="s">
        <v>605</v>
      </c>
      <c r="L187" t="s">
        <v>616</v>
      </c>
      <c r="O187">
        <v>254</v>
      </c>
      <c r="P187">
        <v>87</v>
      </c>
      <c r="Q187" t="b">
        <v>1</v>
      </c>
      <c r="R187">
        <v>7.62</v>
      </c>
      <c r="S187">
        <v>0</v>
      </c>
      <c r="T187">
        <v>261.62</v>
      </c>
      <c r="U187">
        <v>0.63543184688623344</v>
      </c>
      <c r="V187" s="90">
        <v>0</v>
      </c>
    </row>
    <row r="188" spans="1:22" x14ac:dyDescent="0.25">
      <c r="A188" t="s">
        <v>28</v>
      </c>
      <c r="B188" t="s">
        <v>445</v>
      </c>
      <c r="C188" t="s">
        <v>446</v>
      </c>
      <c r="D188">
        <v>295</v>
      </c>
      <c r="F188">
        <v>277.3</v>
      </c>
      <c r="G188">
        <v>277.3</v>
      </c>
      <c r="H188" t="s">
        <v>626</v>
      </c>
      <c r="I188" t="s">
        <v>608</v>
      </c>
      <c r="K188" t="s">
        <v>635</v>
      </c>
      <c r="O188">
        <v>315</v>
      </c>
      <c r="P188">
        <v>85</v>
      </c>
      <c r="Q188" t="b">
        <v>1</v>
      </c>
      <c r="R188">
        <v>9.4499999999999993</v>
      </c>
      <c r="S188">
        <v>2</v>
      </c>
      <c r="T188">
        <v>324.45</v>
      </c>
      <c r="U188">
        <v>1.1700324558240172</v>
      </c>
      <c r="V188" s="90">
        <v>1200</v>
      </c>
    </row>
    <row r="189" spans="1:22" x14ac:dyDescent="0.25">
      <c r="A189" t="s">
        <v>26</v>
      </c>
      <c r="B189" t="s">
        <v>90</v>
      </c>
      <c r="C189" t="s">
        <v>91</v>
      </c>
      <c r="D189">
        <v>278</v>
      </c>
      <c r="F189">
        <v>261.32</v>
      </c>
      <c r="G189">
        <v>261.32</v>
      </c>
      <c r="O189">
        <v>279</v>
      </c>
      <c r="P189">
        <v>84</v>
      </c>
      <c r="Q189" t="b">
        <v>1</v>
      </c>
      <c r="R189">
        <v>8.3699999999999992</v>
      </c>
      <c r="S189">
        <v>2</v>
      </c>
      <c r="T189">
        <v>287.37</v>
      </c>
      <c r="U189">
        <v>1.0996862084800245</v>
      </c>
      <c r="V189" s="90">
        <v>996.86208480024516</v>
      </c>
    </row>
    <row r="190" spans="1:22" x14ac:dyDescent="0.25">
      <c r="A190" t="s">
        <v>26</v>
      </c>
      <c r="B190" t="s">
        <v>365</v>
      </c>
      <c r="C190" t="s">
        <v>366</v>
      </c>
      <c r="D190">
        <v>409</v>
      </c>
      <c r="F190">
        <v>384.46</v>
      </c>
      <c r="G190">
        <v>384.46</v>
      </c>
      <c r="H190" t="s">
        <v>613</v>
      </c>
      <c r="I190" t="s">
        <v>605</v>
      </c>
      <c r="O190">
        <v>406</v>
      </c>
      <c r="P190">
        <v>87</v>
      </c>
      <c r="Q190" t="b">
        <v>1</v>
      </c>
      <c r="R190">
        <v>12.18</v>
      </c>
      <c r="S190">
        <v>1</v>
      </c>
      <c r="T190">
        <v>418.18</v>
      </c>
      <c r="U190">
        <v>1.0877074338032566</v>
      </c>
      <c r="V190" s="90">
        <v>877.07433803256629</v>
      </c>
    </row>
    <row r="191" spans="1:22" x14ac:dyDescent="0.25">
      <c r="A191" t="s">
        <v>26</v>
      </c>
      <c r="B191" t="s">
        <v>543</v>
      </c>
      <c r="C191" t="s">
        <v>544</v>
      </c>
      <c r="D191">
        <v>386</v>
      </c>
      <c r="F191">
        <v>362.84</v>
      </c>
      <c r="G191">
        <v>362.84</v>
      </c>
      <c r="O191">
        <v>389</v>
      </c>
      <c r="P191">
        <v>86</v>
      </c>
      <c r="Q191" t="b">
        <v>1</v>
      </c>
      <c r="R191">
        <v>11.67</v>
      </c>
      <c r="S191">
        <v>1</v>
      </c>
      <c r="T191">
        <v>400.67</v>
      </c>
      <c r="U191">
        <v>1.1042608312203728</v>
      </c>
      <c r="V191" s="90">
        <v>1042.6083122037278</v>
      </c>
    </row>
    <row r="192" spans="1:22" x14ac:dyDescent="0.25">
      <c r="A192" t="s">
        <v>25</v>
      </c>
      <c r="B192" t="s">
        <v>535</v>
      </c>
      <c r="C192" t="s">
        <v>536</v>
      </c>
      <c r="D192">
        <v>388</v>
      </c>
      <c r="F192">
        <v>364.71999999999997</v>
      </c>
      <c r="G192">
        <v>364.71999999999997</v>
      </c>
      <c r="O192">
        <v>371</v>
      </c>
      <c r="P192">
        <v>86</v>
      </c>
      <c r="Q192" t="b">
        <v>1</v>
      </c>
      <c r="R192">
        <v>11.129999999999999</v>
      </c>
      <c r="S192">
        <v>2</v>
      </c>
      <c r="T192">
        <v>382.13</v>
      </c>
      <c r="U192">
        <v>1.0477352489581049</v>
      </c>
      <c r="V192" s="90">
        <v>477.35248958104881</v>
      </c>
    </row>
    <row r="193" spans="1:22" x14ac:dyDescent="0.25">
      <c r="A193" t="s">
        <v>28</v>
      </c>
      <c r="B193" t="s">
        <v>255</v>
      </c>
      <c r="C193" t="s">
        <v>256</v>
      </c>
      <c r="D193">
        <v>467</v>
      </c>
      <c r="F193">
        <v>438.97999999999996</v>
      </c>
      <c r="G193">
        <v>438.97999999999996</v>
      </c>
      <c r="H193" t="s">
        <v>602</v>
      </c>
      <c r="I193" t="s">
        <v>603</v>
      </c>
      <c r="L193" t="s">
        <v>632</v>
      </c>
      <c r="O193">
        <v>436</v>
      </c>
      <c r="P193">
        <v>88</v>
      </c>
      <c r="Q193" t="b">
        <v>1</v>
      </c>
      <c r="R193">
        <v>13.08</v>
      </c>
      <c r="S193">
        <v>2</v>
      </c>
      <c r="T193">
        <v>449.08</v>
      </c>
      <c r="U193">
        <v>1.0230078819080597</v>
      </c>
      <c r="V193" s="90">
        <v>230.0788190805969</v>
      </c>
    </row>
    <row r="194" spans="1:22" x14ac:dyDescent="0.25">
      <c r="A194" t="s">
        <v>28</v>
      </c>
      <c r="B194" t="s">
        <v>94</v>
      </c>
      <c r="C194" t="s">
        <v>95</v>
      </c>
      <c r="D194">
        <v>487</v>
      </c>
      <c r="E194" t="s">
        <v>638</v>
      </c>
      <c r="F194">
        <v>457.78</v>
      </c>
      <c r="G194">
        <v>457.78</v>
      </c>
      <c r="H194" t="s">
        <v>602</v>
      </c>
      <c r="I194" t="s">
        <v>611</v>
      </c>
      <c r="J194" t="s">
        <v>619</v>
      </c>
      <c r="O194">
        <v>452</v>
      </c>
      <c r="P194">
        <v>84</v>
      </c>
      <c r="Q194" t="b">
        <v>1</v>
      </c>
      <c r="R194">
        <v>13.559999999999999</v>
      </c>
      <c r="S194">
        <v>1</v>
      </c>
      <c r="T194">
        <v>465.56</v>
      </c>
      <c r="U194">
        <v>1.0169950631307616</v>
      </c>
      <c r="V194" s="90">
        <v>169.95063130761599</v>
      </c>
    </row>
    <row r="195" spans="1:22" x14ac:dyDescent="0.25">
      <c r="A195" t="s">
        <v>2067</v>
      </c>
      <c r="B195" t="s">
        <v>455</v>
      </c>
      <c r="C195" t="s">
        <v>456</v>
      </c>
      <c r="D195">
        <v>470</v>
      </c>
      <c r="F195">
        <v>441.79999999999995</v>
      </c>
      <c r="G195">
        <v>441.79999999999995</v>
      </c>
      <c r="O195">
        <v>0</v>
      </c>
      <c r="P195">
        <v>0</v>
      </c>
      <c r="Q195" t="b">
        <v>0</v>
      </c>
      <c r="R195">
        <v>0</v>
      </c>
      <c r="S195">
        <v>2</v>
      </c>
      <c r="T195">
        <v>0</v>
      </c>
      <c r="U195">
        <v>0</v>
      </c>
      <c r="V195" s="90">
        <v>0</v>
      </c>
    </row>
    <row r="196" spans="1:22" x14ac:dyDescent="0.25">
      <c r="A196" t="s">
        <v>28</v>
      </c>
      <c r="B196" t="s">
        <v>196</v>
      </c>
      <c r="C196" t="s">
        <v>197</v>
      </c>
      <c r="D196">
        <v>478</v>
      </c>
      <c r="F196">
        <v>449.32</v>
      </c>
      <c r="G196">
        <v>449.32</v>
      </c>
      <c r="O196">
        <v>411</v>
      </c>
      <c r="P196">
        <v>89</v>
      </c>
      <c r="Q196" t="b">
        <v>1</v>
      </c>
      <c r="R196">
        <v>12.33</v>
      </c>
      <c r="S196">
        <v>1</v>
      </c>
      <c r="T196">
        <v>423.33</v>
      </c>
      <c r="U196">
        <v>0.94215703730081013</v>
      </c>
      <c r="V196" s="90">
        <v>0</v>
      </c>
    </row>
    <row r="197" spans="1:22" x14ac:dyDescent="0.25">
      <c r="A197" t="s">
        <v>25</v>
      </c>
      <c r="B197" t="s">
        <v>401</v>
      </c>
      <c r="C197" t="s">
        <v>402</v>
      </c>
      <c r="D197">
        <v>650</v>
      </c>
      <c r="F197">
        <v>611</v>
      </c>
      <c r="G197">
        <v>611</v>
      </c>
      <c r="H197" t="s">
        <v>602</v>
      </c>
      <c r="I197" t="s">
        <v>611</v>
      </c>
      <c r="J197" t="s">
        <v>612</v>
      </c>
      <c r="O197">
        <v>673</v>
      </c>
      <c r="P197">
        <v>88</v>
      </c>
      <c r="Q197" t="b">
        <v>1</v>
      </c>
      <c r="R197">
        <v>20.189999999999998</v>
      </c>
      <c r="S197">
        <v>2</v>
      </c>
      <c r="T197">
        <v>693.19</v>
      </c>
      <c r="U197">
        <v>1.1345171849427169</v>
      </c>
      <c r="V197" s="90">
        <v>1200</v>
      </c>
    </row>
    <row r="198" spans="1:22" x14ac:dyDescent="0.25">
      <c r="A198" t="s">
        <v>25</v>
      </c>
      <c r="B198" t="s">
        <v>297</v>
      </c>
      <c r="C198" t="s">
        <v>298</v>
      </c>
      <c r="D198">
        <v>341</v>
      </c>
      <c r="F198">
        <v>320.53999999999996</v>
      </c>
      <c r="G198">
        <v>320.53999999999996</v>
      </c>
      <c r="H198" t="s">
        <v>602</v>
      </c>
      <c r="O198">
        <v>373</v>
      </c>
      <c r="P198">
        <v>87</v>
      </c>
      <c r="Q198" t="b">
        <v>1</v>
      </c>
      <c r="R198">
        <v>11.19</v>
      </c>
      <c r="S198">
        <v>0</v>
      </c>
      <c r="T198">
        <v>384.19</v>
      </c>
      <c r="U198">
        <v>1.1985711611655332</v>
      </c>
      <c r="V198" s="90">
        <v>1200</v>
      </c>
    </row>
    <row r="199" spans="1:22" x14ac:dyDescent="0.25">
      <c r="A199" t="s">
        <v>28</v>
      </c>
      <c r="B199" t="s">
        <v>198</v>
      </c>
      <c r="C199" t="s">
        <v>199</v>
      </c>
      <c r="D199">
        <v>388</v>
      </c>
      <c r="F199">
        <v>364.71999999999997</v>
      </c>
      <c r="G199">
        <v>364.71999999999997</v>
      </c>
      <c r="H199" t="s">
        <v>602</v>
      </c>
      <c r="I199" t="s">
        <v>605</v>
      </c>
      <c r="L199" t="s">
        <v>606</v>
      </c>
      <c r="O199">
        <v>389</v>
      </c>
      <c r="P199">
        <v>86</v>
      </c>
      <c r="Q199" t="b">
        <v>1</v>
      </c>
      <c r="R199">
        <v>11.67</v>
      </c>
      <c r="S199">
        <v>2</v>
      </c>
      <c r="T199">
        <v>400.67</v>
      </c>
      <c r="U199">
        <v>1.0985687650800615</v>
      </c>
      <c r="V199" s="90">
        <v>985.68765080061519</v>
      </c>
    </row>
    <row r="200" spans="1:22" x14ac:dyDescent="0.25">
      <c r="A200" t="s">
        <v>25</v>
      </c>
      <c r="B200" t="s">
        <v>559</v>
      </c>
      <c r="C200" t="s">
        <v>560</v>
      </c>
      <c r="D200">
        <v>380</v>
      </c>
      <c r="E200" t="s">
        <v>638</v>
      </c>
      <c r="F200">
        <v>357.2</v>
      </c>
      <c r="G200">
        <v>357.2</v>
      </c>
      <c r="H200" t="s">
        <v>602</v>
      </c>
      <c r="I200" t="s">
        <v>603</v>
      </c>
      <c r="O200">
        <v>388</v>
      </c>
      <c r="P200">
        <v>87</v>
      </c>
      <c r="Q200" t="b">
        <v>1</v>
      </c>
      <c r="R200">
        <v>11.639999999999999</v>
      </c>
      <c r="S200">
        <v>1</v>
      </c>
      <c r="T200">
        <v>399.64</v>
      </c>
      <c r="U200">
        <v>1.1188129899216126</v>
      </c>
      <c r="V200" s="90">
        <v>1188.129899216126</v>
      </c>
    </row>
    <row r="201" spans="1:22" x14ac:dyDescent="0.25">
      <c r="A201" t="s">
        <v>26</v>
      </c>
      <c r="B201" t="s">
        <v>371</v>
      </c>
      <c r="C201" t="s">
        <v>372</v>
      </c>
      <c r="D201">
        <v>293</v>
      </c>
      <c r="F201">
        <v>275.41999999999996</v>
      </c>
      <c r="G201">
        <v>275.41999999999996</v>
      </c>
      <c r="H201" t="s">
        <v>628</v>
      </c>
      <c r="I201" t="s">
        <v>608</v>
      </c>
      <c r="K201" t="s">
        <v>615</v>
      </c>
      <c r="O201">
        <v>295</v>
      </c>
      <c r="P201">
        <v>85</v>
      </c>
      <c r="Q201" t="b">
        <v>1</v>
      </c>
      <c r="R201">
        <v>8.85</v>
      </c>
      <c r="S201">
        <v>0</v>
      </c>
      <c r="T201">
        <v>303.85000000000002</v>
      </c>
      <c r="U201">
        <v>1.1032241667271805</v>
      </c>
      <c r="V201" s="90">
        <v>1032.241667271805</v>
      </c>
    </row>
    <row r="202" spans="1:22" x14ac:dyDescent="0.25">
      <c r="A202" t="s">
        <v>2070</v>
      </c>
      <c r="B202" t="s">
        <v>533</v>
      </c>
      <c r="C202" t="s">
        <v>534</v>
      </c>
      <c r="D202">
        <v>325</v>
      </c>
      <c r="F202">
        <v>305.5</v>
      </c>
      <c r="G202">
        <v>305.5</v>
      </c>
      <c r="O202">
        <v>0</v>
      </c>
      <c r="P202">
        <v>0</v>
      </c>
      <c r="Q202" t="b">
        <v>0</v>
      </c>
      <c r="R202">
        <v>0</v>
      </c>
      <c r="S202">
        <v>2</v>
      </c>
      <c r="T202">
        <v>0</v>
      </c>
      <c r="U202">
        <v>0</v>
      </c>
      <c r="V202" s="90">
        <v>0</v>
      </c>
    </row>
    <row r="203" spans="1:22" x14ac:dyDescent="0.25">
      <c r="A203" t="s">
        <v>25</v>
      </c>
      <c r="B203" t="s">
        <v>104</v>
      </c>
      <c r="C203" t="s">
        <v>105</v>
      </c>
      <c r="D203">
        <v>330</v>
      </c>
      <c r="F203">
        <v>310.2</v>
      </c>
      <c r="G203">
        <v>310.2</v>
      </c>
      <c r="O203">
        <v>334</v>
      </c>
      <c r="P203">
        <v>81</v>
      </c>
      <c r="Q203" t="b">
        <v>0</v>
      </c>
      <c r="R203">
        <v>0</v>
      </c>
      <c r="S203">
        <v>2</v>
      </c>
      <c r="T203">
        <v>334</v>
      </c>
      <c r="U203">
        <v>1.0767246937459705</v>
      </c>
      <c r="V203" s="90">
        <v>767.24693745970467</v>
      </c>
    </row>
    <row r="204" spans="1:22" x14ac:dyDescent="0.25">
      <c r="A204" t="s">
        <v>26</v>
      </c>
      <c r="B204" t="s">
        <v>150</v>
      </c>
      <c r="C204" t="s">
        <v>151</v>
      </c>
      <c r="D204">
        <v>307</v>
      </c>
      <c r="F204">
        <v>288.58</v>
      </c>
      <c r="G204">
        <v>288.58</v>
      </c>
      <c r="H204" t="s">
        <v>613</v>
      </c>
      <c r="I204" t="s">
        <v>603</v>
      </c>
      <c r="O204">
        <v>310</v>
      </c>
      <c r="P204">
        <v>86</v>
      </c>
      <c r="Q204" t="b">
        <v>1</v>
      </c>
      <c r="R204">
        <v>9.2999999999999989</v>
      </c>
      <c r="S204">
        <v>0</v>
      </c>
      <c r="T204">
        <v>319.3</v>
      </c>
      <c r="U204">
        <v>1.1064522835955368</v>
      </c>
      <c r="V204" s="90">
        <v>1064.5228359553682</v>
      </c>
    </row>
    <row r="205" spans="1:22" x14ac:dyDescent="0.25">
      <c r="A205" t="s">
        <v>28</v>
      </c>
      <c r="B205" t="s">
        <v>429</v>
      </c>
      <c r="C205" t="s">
        <v>430</v>
      </c>
      <c r="D205">
        <v>566</v>
      </c>
      <c r="F205">
        <v>532.04</v>
      </c>
      <c r="G205">
        <v>532.04</v>
      </c>
      <c r="O205">
        <v>575</v>
      </c>
      <c r="P205">
        <v>87</v>
      </c>
      <c r="Q205" t="b">
        <v>1</v>
      </c>
      <c r="R205">
        <v>17.25</v>
      </c>
      <c r="S205">
        <v>2</v>
      </c>
      <c r="T205">
        <v>592.25</v>
      </c>
      <c r="U205">
        <v>1.1131681828433952</v>
      </c>
      <c r="V205" s="90">
        <v>1131.6818284339524</v>
      </c>
    </row>
    <row r="206" spans="1:22" x14ac:dyDescent="0.25">
      <c r="A206" t="s">
        <v>25</v>
      </c>
      <c r="B206" t="s">
        <v>329</v>
      </c>
      <c r="C206" t="s">
        <v>330</v>
      </c>
      <c r="D206">
        <v>290</v>
      </c>
      <c r="F206">
        <v>272.59999999999997</v>
      </c>
      <c r="G206">
        <v>272.59999999999997</v>
      </c>
      <c r="H206" t="s">
        <v>602</v>
      </c>
      <c r="O206">
        <v>260</v>
      </c>
      <c r="P206">
        <v>80</v>
      </c>
      <c r="Q206" t="b">
        <v>0</v>
      </c>
      <c r="R206">
        <v>0</v>
      </c>
      <c r="S206">
        <v>1</v>
      </c>
      <c r="T206">
        <v>260</v>
      </c>
      <c r="U206">
        <v>0.95377842993396933</v>
      </c>
      <c r="V206" s="90">
        <v>0</v>
      </c>
    </row>
    <row r="207" spans="1:22" x14ac:dyDescent="0.25">
      <c r="A207" t="s">
        <v>28</v>
      </c>
      <c r="B207" t="s">
        <v>425</v>
      </c>
      <c r="C207" t="s">
        <v>426</v>
      </c>
      <c r="D207">
        <v>825</v>
      </c>
      <c r="F207">
        <v>775.5</v>
      </c>
      <c r="G207">
        <v>775.5</v>
      </c>
      <c r="O207">
        <v>411</v>
      </c>
      <c r="P207">
        <v>70</v>
      </c>
      <c r="Q207" t="b">
        <v>0</v>
      </c>
      <c r="R207">
        <v>0</v>
      </c>
      <c r="S207">
        <v>1</v>
      </c>
      <c r="T207">
        <v>411</v>
      </c>
      <c r="U207">
        <v>0.52998065764023206</v>
      </c>
      <c r="V207" s="90">
        <v>0</v>
      </c>
    </row>
    <row r="208" spans="1:22" x14ac:dyDescent="0.25">
      <c r="A208" t="s">
        <v>2068</v>
      </c>
      <c r="B208" t="s">
        <v>415</v>
      </c>
      <c r="C208" t="s">
        <v>416</v>
      </c>
      <c r="D208">
        <v>320</v>
      </c>
      <c r="F208">
        <v>300.79999999999995</v>
      </c>
      <c r="G208">
        <v>300.79999999999995</v>
      </c>
      <c r="O208">
        <v>0</v>
      </c>
      <c r="P208">
        <v>0</v>
      </c>
      <c r="Q208" t="b">
        <v>0</v>
      </c>
      <c r="R208">
        <v>0</v>
      </c>
      <c r="S208">
        <v>2</v>
      </c>
      <c r="T208">
        <v>0</v>
      </c>
      <c r="U208">
        <v>0</v>
      </c>
      <c r="V208" s="90">
        <v>0</v>
      </c>
    </row>
    <row r="209" spans="1:22" x14ac:dyDescent="0.25">
      <c r="A209" t="s">
        <v>2069</v>
      </c>
      <c r="B209" t="s">
        <v>527</v>
      </c>
      <c r="C209" t="s">
        <v>528</v>
      </c>
      <c r="D209">
        <v>401</v>
      </c>
      <c r="E209" t="s">
        <v>638</v>
      </c>
      <c r="F209">
        <v>376.94</v>
      </c>
      <c r="G209">
        <v>376.94</v>
      </c>
      <c r="I209" t="s">
        <v>603</v>
      </c>
      <c r="L209" t="s">
        <v>604</v>
      </c>
      <c r="O209">
        <v>0</v>
      </c>
      <c r="P209">
        <v>0</v>
      </c>
      <c r="Q209" t="b">
        <v>0</v>
      </c>
      <c r="R209">
        <v>0</v>
      </c>
      <c r="S209">
        <v>2</v>
      </c>
      <c r="T209">
        <v>0</v>
      </c>
      <c r="U209">
        <v>0</v>
      </c>
      <c r="V209" s="90">
        <v>0</v>
      </c>
    </row>
    <row r="210" spans="1:22" x14ac:dyDescent="0.25">
      <c r="A210" t="s">
        <v>29</v>
      </c>
      <c r="B210" t="s">
        <v>172</v>
      </c>
      <c r="C210" t="s">
        <v>173</v>
      </c>
      <c r="D210">
        <v>438</v>
      </c>
      <c r="F210">
        <v>411.71999999999997</v>
      </c>
      <c r="G210">
        <v>411.71999999999997</v>
      </c>
      <c r="H210" t="s">
        <v>602</v>
      </c>
      <c r="I210" t="s">
        <v>608</v>
      </c>
      <c r="K210" t="s">
        <v>629</v>
      </c>
      <c r="O210">
        <v>438</v>
      </c>
      <c r="P210">
        <v>85</v>
      </c>
      <c r="Q210" t="b">
        <v>1</v>
      </c>
      <c r="R210">
        <v>13.139999999999999</v>
      </c>
      <c r="S210">
        <v>2</v>
      </c>
      <c r="T210">
        <v>451.14</v>
      </c>
      <c r="U210">
        <v>1.0957446808510638</v>
      </c>
      <c r="V210" s="90">
        <v>957.44680851063799</v>
      </c>
    </row>
    <row r="211" spans="1:22" x14ac:dyDescent="0.25">
      <c r="A211" t="s">
        <v>2069</v>
      </c>
      <c r="B211" t="s">
        <v>375</v>
      </c>
      <c r="C211" t="s">
        <v>376</v>
      </c>
      <c r="D211">
        <v>300</v>
      </c>
      <c r="F211">
        <v>282</v>
      </c>
      <c r="G211">
        <v>0</v>
      </c>
      <c r="H211" t="s">
        <v>602</v>
      </c>
      <c r="I211" t="s">
        <v>603</v>
      </c>
      <c r="L211" t="s">
        <v>604</v>
      </c>
      <c r="O211" t="s">
        <v>2112</v>
      </c>
      <c r="P211" t="s">
        <v>2112</v>
      </c>
      <c r="Q211" t="b">
        <v>0</v>
      </c>
      <c r="R211">
        <v>0</v>
      </c>
      <c r="S211">
        <v>2</v>
      </c>
      <c r="T211" t="e">
        <v>#VALUE!</v>
      </c>
      <c r="U211" t="e">
        <v>#VALUE!</v>
      </c>
    </row>
    <row r="212" spans="1:22" x14ac:dyDescent="0.25">
      <c r="A212" t="s">
        <v>28</v>
      </c>
      <c r="B212" t="s">
        <v>88</v>
      </c>
      <c r="C212" t="s">
        <v>89</v>
      </c>
      <c r="D212">
        <v>265</v>
      </c>
      <c r="F212">
        <v>249.1</v>
      </c>
      <c r="G212">
        <v>249.1</v>
      </c>
      <c r="O212">
        <v>272</v>
      </c>
      <c r="P212">
        <v>86</v>
      </c>
      <c r="Q212" t="b">
        <v>1</v>
      </c>
      <c r="R212">
        <v>8.16</v>
      </c>
      <c r="S212">
        <v>0</v>
      </c>
      <c r="T212">
        <v>280.16000000000003</v>
      </c>
      <c r="U212">
        <v>1.1246888799678845</v>
      </c>
      <c r="V212" s="90">
        <v>1200</v>
      </c>
    </row>
    <row r="213" spans="1:22" x14ac:dyDescent="0.25">
      <c r="A213" t="s">
        <v>26</v>
      </c>
      <c r="B213" t="s">
        <v>497</v>
      </c>
      <c r="C213" t="s">
        <v>498</v>
      </c>
      <c r="D213">
        <v>313</v>
      </c>
      <c r="F213">
        <v>294.21999999999997</v>
      </c>
      <c r="G213">
        <v>294.21999999999997</v>
      </c>
      <c r="O213">
        <v>335</v>
      </c>
      <c r="P213">
        <v>87</v>
      </c>
      <c r="Q213" t="b">
        <v>1</v>
      </c>
      <c r="R213">
        <v>10.049999999999999</v>
      </c>
      <c r="S213">
        <v>1</v>
      </c>
      <c r="T213">
        <v>345.05</v>
      </c>
      <c r="U213">
        <v>1.1727618788661547</v>
      </c>
      <c r="V213" s="90">
        <v>1200</v>
      </c>
    </row>
    <row r="214" spans="1:22" x14ac:dyDescent="0.25">
      <c r="A214" t="s">
        <v>25</v>
      </c>
      <c r="B214" t="s">
        <v>317</v>
      </c>
      <c r="C214" t="s">
        <v>318</v>
      </c>
      <c r="D214">
        <v>436</v>
      </c>
      <c r="F214">
        <v>409.84</v>
      </c>
      <c r="G214">
        <v>409.84</v>
      </c>
      <c r="H214" t="s">
        <v>613</v>
      </c>
      <c r="I214" t="s">
        <v>605</v>
      </c>
      <c r="O214">
        <v>365</v>
      </c>
      <c r="P214">
        <v>88</v>
      </c>
      <c r="Q214" t="b">
        <v>1</v>
      </c>
      <c r="R214">
        <v>10.95</v>
      </c>
      <c r="S214">
        <v>2</v>
      </c>
      <c r="T214">
        <v>375.95</v>
      </c>
      <c r="U214">
        <v>0.91730919383173926</v>
      </c>
      <c r="V214" s="90">
        <v>0</v>
      </c>
    </row>
    <row r="215" spans="1:22" x14ac:dyDescent="0.25">
      <c r="A215" t="s">
        <v>29</v>
      </c>
      <c r="B215" t="s">
        <v>176</v>
      </c>
      <c r="C215" t="s">
        <v>177</v>
      </c>
      <c r="D215">
        <v>268</v>
      </c>
      <c r="F215">
        <v>251.92</v>
      </c>
      <c r="G215">
        <v>251.92</v>
      </c>
      <c r="H215" t="s">
        <v>628</v>
      </c>
      <c r="I215" t="s">
        <v>611</v>
      </c>
      <c r="J215" t="s">
        <v>620</v>
      </c>
      <c r="O215">
        <v>286</v>
      </c>
      <c r="P215">
        <v>86</v>
      </c>
      <c r="Q215" t="b">
        <v>1</v>
      </c>
      <c r="R215">
        <v>8.58</v>
      </c>
      <c r="S215">
        <v>1</v>
      </c>
      <c r="T215">
        <v>294.58</v>
      </c>
      <c r="U215">
        <v>1.1693394728485234</v>
      </c>
      <c r="V215" s="90">
        <v>1200</v>
      </c>
    </row>
    <row r="216" spans="1:22" x14ac:dyDescent="0.25">
      <c r="A216" t="s">
        <v>26</v>
      </c>
      <c r="B216" t="s">
        <v>351</v>
      </c>
      <c r="C216" t="s">
        <v>352</v>
      </c>
      <c r="D216">
        <v>438</v>
      </c>
      <c r="F216">
        <v>411.71999999999997</v>
      </c>
      <c r="G216">
        <v>411.71999999999997</v>
      </c>
      <c r="H216" t="s">
        <v>613</v>
      </c>
      <c r="I216" t="s">
        <v>605</v>
      </c>
      <c r="O216">
        <v>414</v>
      </c>
      <c r="P216">
        <v>84</v>
      </c>
      <c r="Q216" t="b">
        <v>1</v>
      </c>
      <c r="R216">
        <v>12.42</v>
      </c>
      <c r="S216">
        <v>0</v>
      </c>
      <c r="T216">
        <v>426.42</v>
      </c>
      <c r="U216">
        <v>1.0357038764208686</v>
      </c>
      <c r="V216" s="90">
        <v>357.03876420868585</v>
      </c>
    </row>
    <row r="217" spans="1:22" x14ac:dyDescent="0.25">
      <c r="A217" t="s">
        <v>25</v>
      </c>
      <c r="B217" t="s">
        <v>519</v>
      </c>
      <c r="C217" t="s">
        <v>520</v>
      </c>
      <c r="D217">
        <v>451</v>
      </c>
      <c r="F217">
        <v>423.94</v>
      </c>
      <c r="G217">
        <v>423.94</v>
      </c>
      <c r="H217" t="s">
        <v>602</v>
      </c>
      <c r="I217" t="s">
        <v>611</v>
      </c>
      <c r="J217" t="s">
        <v>614</v>
      </c>
      <c r="O217">
        <v>344</v>
      </c>
      <c r="P217">
        <v>80</v>
      </c>
      <c r="Q217" t="b">
        <v>0</v>
      </c>
      <c r="R217">
        <v>0</v>
      </c>
      <c r="S217">
        <v>2</v>
      </c>
      <c r="T217">
        <v>344</v>
      </c>
      <c r="U217">
        <v>0.81143558050667552</v>
      </c>
      <c r="V217" s="90">
        <v>0</v>
      </c>
    </row>
    <row r="218" spans="1:22" x14ac:dyDescent="0.25">
      <c r="A218" t="s">
        <v>25</v>
      </c>
      <c r="B218" t="s">
        <v>592</v>
      </c>
      <c r="C218" t="s">
        <v>593</v>
      </c>
      <c r="D218">
        <v>348</v>
      </c>
      <c r="F218">
        <v>327.12</v>
      </c>
      <c r="G218">
        <v>327.12</v>
      </c>
      <c r="O218">
        <v>319</v>
      </c>
      <c r="P218">
        <v>85</v>
      </c>
      <c r="Q218" t="b">
        <v>1</v>
      </c>
      <c r="R218">
        <v>9.57</v>
      </c>
      <c r="S218">
        <v>0</v>
      </c>
      <c r="T218">
        <v>328.57</v>
      </c>
      <c r="U218">
        <v>1.0044326241134751</v>
      </c>
      <c r="V218" s="90">
        <v>44.326241134751143</v>
      </c>
    </row>
    <row r="219" spans="1:22" x14ac:dyDescent="0.25">
      <c r="A219" t="s">
        <v>26</v>
      </c>
      <c r="B219" t="s">
        <v>337</v>
      </c>
      <c r="C219" t="s">
        <v>338</v>
      </c>
      <c r="D219">
        <v>690</v>
      </c>
      <c r="F219">
        <v>648.59999999999991</v>
      </c>
      <c r="G219">
        <v>648.59999999999991</v>
      </c>
      <c r="H219" t="s">
        <v>602</v>
      </c>
      <c r="I219" t="s">
        <v>605</v>
      </c>
      <c r="L219" t="s">
        <v>616</v>
      </c>
      <c r="O219">
        <v>666</v>
      </c>
      <c r="P219">
        <v>85</v>
      </c>
      <c r="Q219" t="b">
        <v>1</v>
      </c>
      <c r="R219">
        <v>19.98</v>
      </c>
      <c r="S219">
        <v>1</v>
      </c>
      <c r="T219">
        <v>685.98</v>
      </c>
      <c r="U219">
        <v>1.0576318223866792</v>
      </c>
      <c r="V219" s="90">
        <v>576.31822386679187</v>
      </c>
    </row>
    <row r="220" spans="1:22" x14ac:dyDescent="0.25">
      <c r="A220" t="s">
        <v>25</v>
      </c>
      <c r="B220" t="s">
        <v>253</v>
      </c>
      <c r="C220" t="s">
        <v>254</v>
      </c>
      <c r="D220">
        <v>323</v>
      </c>
      <c r="F220">
        <v>303.62</v>
      </c>
      <c r="G220">
        <v>303.62</v>
      </c>
      <c r="H220" t="s">
        <v>602</v>
      </c>
      <c r="I220" t="s">
        <v>608</v>
      </c>
      <c r="K220" t="s">
        <v>615</v>
      </c>
      <c r="O220">
        <v>375</v>
      </c>
      <c r="P220">
        <v>76</v>
      </c>
      <c r="Q220" t="b">
        <v>0</v>
      </c>
      <c r="R220">
        <v>0</v>
      </c>
      <c r="S220">
        <v>1</v>
      </c>
      <c r="T220">
        <v>375</v>
      </c>
      <c r="U220">
        <v>1.2350965022067057</v>
      </c>
      <c r="V220" s="90">
        <v>1200</v>
      </c>
    </row>
    <row r="221" spans="1:22" x14ac:dyDescent="0.25">
      <c r="A221" t="s">
        <v>28</v>
      </c>
      <c r="B221" t="s">
        <v>216</v>
      </c>
      <c r="C221" t="s">
        <v>1758</v>
      </c>
      <c r="D221">
        <v>556</v>
      </c>
      <c r="F221">
        <v>522.64</v>
      </c>
      <c r="G221">
        <v>522.64</v>
      </c>
      <c r="H221" t="s">
        <v>602</v>
      </c>
      <c r="I221" t="s">
        <v>605</v>
      </c>
      <c r="L221" t="s">
        <v>616</v>
      </c>
      <c r="O221">
        <v>560</v>
      </c>
      <c r="P221">
        <v>89</v>
      </c>
      <c r="Q221" t="b">
        <v>1</v>
      </c>
      <c r="R221">
        <v>16.8</v>
      </c>
      <c r="S221">
        <v>2</v>
      </c>
      <c r="T221">
        <v>576.79999999999995</v>
      </c>
      <c r="U221">
        <v>1.103627736108985</v>
      </c>
      <c r="V221" s="90">
        <v>1036.27736108985</v>
      </c>
    </row>
    <row r="222" spans="1:22" x14ac:dyDescent="0.25">
      <c r="A222" t="s">
        <v>29</v>
      </c>
      <c r="B222" t="s">
        <v>146</v>
      </c>
      <c r="C222" t="s">
        <v>147</v>
      </c>
      <c r="D222">
        <v>391</v>
      </c>
      <c r="F222">
        <v>367.53999999999996</v>
      </c>
      <c r="G222">
        <v>367.53999999999996</v>
      </c>
      <c r="H222" t="s">
        <v>602</v>
      </c>
      <c r="I222" t="s">
        <v>605</v>
      </c>
      <c r="L222" t="s">
        <v>625</v>
      </c>
      <c r="O222">
        <v>346</v>
      </c>
      <c r="P222">
        <v>87</v>
      </c>
      <c r="Q222" t="b">
        <v>1</v>
      </c>
      <c r="R222">
        <v>10.379999999999999</v>
      </c>
      <c r="S222">
        <v>2</v>
      </c>
      <c r="T222">
        <v>356.38</v>
      </c>
      <c r="U222">
        <v>0.96963595799096702</v>
      </c>
      <c r="V222" s="90">
        <v>0</v>
      </c>
    </row>
    <row r="223" spans="1:22" x14ac:dyDescent="0.25">
      <c r="A223" t="s">
        <v>25</v>
      </c>
      <c r="B223" t="s">
        <v>309</v>
      </c>
      <c r="C223" t="s">
        <v>310</v>
      </c>
      <c r="D223">
        <v>535</v>
      </c>
      <c r="F223">
        <v>502.9</v>
      </c>
      <c r="G223">
        <v>502.9</v>
      </c>
      <c r="H223" t="s">
        <v>613</v>
      </c>
      <c r="O223">
        <v>533</v>
      </c>
      <c r="P223">
        <v>86</v>
      </c>
      <c r="Q223" t="b">
        <v>1</v>
      </c>
      <c r="R223">
        <v>15.99</v>
      </c>
      <c r="S223">
        <v>0</v>
      </c>
      <c r="T223">
        <v>548.99</v>
      </c>
      <c r="U223">
        <v>1.0916484390534897</v>
      </c>
      <c r="V223" s="90">
        <v>916.48439053489733</v>
      </c>
    </row>
    <row r="224" spans="1:22" x14ac:dyDescent="0.25">
      <c r="A224" t="s">
        <v>25</v>
      </c>
      <c r="B224" t="s">
        <v>114</v>
      </c>
      <c r="C224" t="s">
        <v>115</v>
      </c>
      <c r="D224">
        <v>910</v>
      </c>
      <c r="F224">
        <v>855.4</v>
      </c>
      <c r="G224">
        <v>855.4</v>
      </c>
      <c r="H224" t="s">
        <v>613</v>
      </c>
      <c r="I224" t="s">
        <v>611</v>
      </c>
      <c r="J224" t="s">
        <v>620</v>
      </c>
      <c r="O224">
        <v>759</v>
      </c>
      <c r="P224">
        <v>88</v>
      </c>
      <c r="Q224" t="b">
        <v>1</v>
      </c>
      <c r="R224">
        <v>22.77</v>
      </c>
      <c r="S224">
        <v>1</v>
      </c>
      <c r="T224">
        <v>781.77</v>
      </c>
      <c r="U224">
        <v>0.91392331073182143</v>
      </c>
      <c r="V224" s="90">
        <v>0</v>
      </c>
    </row>
    <row r="225" spans="1:22" x14ac:dyDescent="0.25">
      <c r="A225" t="s">
        <v>29</v>
      </c>
      <c r="B225" t="s">
        <v>293</v>
      </c>
      <c r="C225" t="s">
        <v>294</v>
      </c>
      <c r="D225">
        <v>486</v>
      </c>
      <c r="F225">
        <v>456.84</v>
      </c>
      <c r="G225">
        <v>456.84</v>
      </c>
      <c r="O225">
        <v>481</v>
      </c>
      <c r="P225">
        <v>87</v>
      </c>
      <c r="Q225" t="b">
        <v>1</v>
      </c>
      <c r="R225">
        <v>14.43</v>
      </c>
      <c r="S225">
        <v>2</v>
      </c>
      <c r="T225">
        <v>495.43</v>
      </c>
      <c r="U225">
        <v>1.0844715874266702</v>
      </c>
      <c r="V225" s="90">
        <v>844.71587426670158</v>
      </c>
    </row>
    <row r="226" spans="1:22" x14ac:dyDescent="0.25">
      <c r="A226" t="s">
        <v>28</v>
      </c>
      <c r="B226" t="s">
        <v>507</v>
      </c>
      <c r="C226" t="s">
        <v>508</v>
      </c>
      <c r="D226">
        <v>265</v>
      </c>
      <c r="F226">
        <v>249.1</v>
      </c>
      <c r="G226">
        <v>249.1</v>
      </c>
      <c r="O226">
        <v>196</v>
      </c>
      <c r="P226">
        <v>84</v>
      </c>
      <c r="Q226" t="b">
        <v>1</v>
      </c>
      <c r="R226">
        <v>5.88</v>
      </c>
      <c r="S226">
        <v>1</v>
      </c>
      <c r="T226">
        <v>201.88</v>
      </c>
      <c r="U226">
        <v>0.81043757527097549</v>
      </c>
      <c r="V226" s="90">
        <v>0</v>
      </c>
    </row>
    <row r="227" spans="1:22" x14ac:dyDescent="0.25">
      <c r="A227" t="s">
        <v>25</v>
      </c>
      <c r="B227" t="s">
        <v>273</v>
      </c>
      <c r="C227" t="s">
        <v>274</v>
      </c>
      <c r="D227">
        <v>341</v>
      </c>
      <c r="E227" t="s">
        <v>638</v>
      </c>
      <c r="F227">
        <v>320.53999999999996</v>
      </c>
      <c r="G227">
        <v>320.53999999999996</v>
      </c>
      <c r="H227" t="s">
        <v>602</v>
      </c>
      <c r="I227" t="s">
        <v>603</v>
      </c>
      <c r="L227" t="s">
        <v>607</v>
      </c>
      <c r="O227">
        <v>331</v>
      </c>
      <c r="P227">
        <v>88</v>
      </c>
      <c r="Q227" t="b">
        <v>1</v>
      </c>
      <c r="R227">
        <v>9.93</v>
      </c>
      <c r="S227">
        <v>2</v>
      </c>
      <c r="T227">
        <v>340.93</v>
      </c>
      <c r="U227">
        <v>1.0636114057527923</v>
      </c>
      <c r="V227" s="90">
        <v>636.11405752792336</v>
      </c>
    </row>
    <row r="228" spans="1:22" x14ac:dyDescent="0.25">
      <c r="A228" t="s">
        <v>29</v>
      </c>
      <c r="B228" t="s">
        <v>112</v>
      </c>
      <c r="C228" t="s">
        <v>113</v>
      </c>
      <c r="D228">
        <v>200</v>
      </c>
      <c r="F228">
        <v>188</v>
      </c>
      <c r="G228">
        <v>188</v>
      </c>
      <c r="O228">
        <v>190</v>
      </c>
      <c r="P228">
        <v>84</v>
      </c>
      <c r="Q228" t="b">
        <v>1</v>
      </c>
      <c r="R228">
        <v>5.7</v>
      </c>
      <c r="S228">
        <v>2</v>
      </c>
      <c r="T228">
        <v>195.7</v>
      </c>
      <c r="U228">
        <v>1.0409574468085105</v>
      </c>
      <c r="V228" s="90">
        <v>409.57446808510542</v>
      </c>
    </row>
    <row r="229" spans="1:22" x14ac:dyDescent="0.25">
      <c r="A229" t="s">
        <v>29</v>
      </c>
      <c r="B229" t="s">
        <v>323</v>
      </c>
      <c r="C229" t="s">
        <v>324</v>
      </c>
      <c r="D229">
        <v>206</v>
      </c>
      <c r="E229" t="s">
        <v>638</v>
      </c>
      <c r="F229">
        <v>193.64</v>
      </c>
      <c r="G229">
        <v>193.64</v>
      </c>
      <c r="H229" t="s">
        <v>626</v>
      </c>
      <c r="O229">
        <v>212</v>
      </c>
      <c r="P229">
        <v>88</v>
      </c>
      <c r="Q229" t="b">
        <v>1</v>
      </c>
      <c r="R229">
        <v>6.3599999999999994</v>
      </c>
      <c r="S229">
        <v>1</v>
      </c>
      <c r="T229">
        <v>218.36</v>
      </c>
      <c r="U229">
        <v>1.1276595744680853</v>
      </c>
      <c r="V229" s="90">
        <v>1200</v>
      </c>
    </row>
    <row r="230" spans="1:22" x14ac:dyDescent="0.25">
      <c r="A230" t="s">
        <v>25</v>
      </c>
      <c r="B230" t="s">
        <v>174</v>
      </c>
      <c r="C230" t="s">
        <v>175</v>
      </c>
      <c r="D230">
        <v>317</v>
      </c>
      <c r="F230">
        <v>297.97999999999996</v>
      </c>
      <c r="G230">
        <v>297.97999999999996</v>
      </c>
      <c r="H230" t="s">
        <v>610</v>
      </c>
      <c r="I230" t="s">
        <v>605</v>
      </c>
      <c r="L230" t="s">
        <v>623</v>
      </c>
      <c r="O230">
        <v>362</v>
      </c>
      <c r="P230">
        <v>97</v>
      </c>
      <c r="Q230" t="b">
        <v>0</v>
      </c>
      <c r="R230">
        <v>0</v>
      </c>
      <c r="S230">
        <v>2</v>
      </c>
      <c r="T230">
        <v>362</v>
      </c>
      <c r="U230">
        <v>1.2148466340022821</v>
      </c>
      <c r="V230" s="90">
        <v>1200</v>
      </c>
    </row>
    <row r="231" spans="1:22" x14ac:dyDescent="0.25">
      <c r="A231" t="s">
        <v>26</v>
      </c>
      <c r="B231" t="s">
        <v>479</v>
      </c>
      <c r="C231" t="s">
        <v>480</v>
      </c>
      <c r="D231">
        <v>187</v>
      </c>
      <c r="E231" t="s">
        <v>638</v>
      </c>
      <c r="F231">
        <v>175.78</v>
      </c>
      <c r="G231">
        <v>175.78</v>
      </c>
      <c r="H231" t="s">
        <v>602</v>
      </c>
      <c r="I231" t="s">
        <v>603</v>
      </c>
      <c r="L231" t="s">
        <v>625</v>
      </c>
      <c r="O231">
        <v>189</v>
      </c>
      <c r="P231">
        <v>85</v>
      </c>
      <c r="Q231" t="b">
        <v>1</v>
      </c>
      <c r="R231">
        <v>5.67</v>
      </c>
      <c r="S231">
        <v>1</v>
      </c>
      <c r="T231">
        <v>194.67</v>
      </c>
      <c r="U231">
        <v>1.1074638752986687</v>
      </c>
      <c r="V231" s="90">
        <v>1074.6387529866875</v>
      </c>
    </row>
    <row r="232" spans="1:22" x14ac:dyDescent="0.25">
      <c r="A232" t="s">
        <v>2069</v>
      </c>
      <c r="B232" t="s">
        <v>263</v>
      </c>
      <c r="C232" t="s">
        <v>264</v>
      </c>
      <c r="D232">
        <v>238</v>
      </c>
      <c r="F232">
        <v>223.72</v>
      </c>
      <c r="G232">
        <v>223.72</v>
      </c>
      <c r="H232" t="s">
        <v>613</v>
      </c>
      <c r="I232" t="s">
        <v>603</v>
      </c>
      <c r="L232" t="s">
        <v>633</v>
      </c>
      <c r="O232">
        <v>0</v>
      </c>
      <c r="P232">
        <v>0</v>
      </c>
      <c r="Q232" t="b">
        <v>0</v>
      </c>
      <c r="R232">
        <v>0</v>
      </c>
      <c r="S232">
        <v>1</v>
      </c>
      <c r="T232">
        <v>0</v>
      </c>
      <c r="U232">
        <v>0</v>
      </c>
      <c r="V232" s="90">
        <v>0</v>
      </c>
    </row>
    <row r="233" spans="1:22" x14ac:dyDescent="0.25">
      <c r="A233" t="s">
        <v>2067</v>
      </c>
      <c r="B233" t="s">
        <v>168</v>
      </c>
      <c r="C233" t="s">
        <v>169</v>
      </c>
      <c r="D233">
        <v>490</v>
      </c>
      <c r="F233">
        <v>460.59999999999997</v>
      </c>
      <c r="G233">
        <v>460.59999999999997</v>
      </c>
      <c r="H233" t="s">
        <v>602</v>
      </c>
      <c r="I233" t="s">
        <v>611</v>
      </c>
      <c r="J233" t="s">
        <v>618</v>
      </c>
      <c r="O233">
        <v>0</v>
      </c>
      <c r="P233">
        <v>0</v>
      </c>
      <c r="Q233" t="b">
        <v>0</v>
      </c>
      <c r="R233">
        <v>0</v>
      </c>
      <c r="S233">
        <v>2</v>
      </c>
      <c r="T233">
        <v>0</v>
      </c>
      <c r="U233">
        <v>0</v>
      </c>
      <c r="V233" s="90">
        <v>0</v>
      </c>
    </row>
    <row r="234" spans="1:22" x14ac:dyDescent="0.25">
      <c r="A234" t="s">
        <v>28</v>
      </c>
      <c r="B234" t="s">
        <v>347</v>
      </c>
      <c r="C234" t="s">
        <v>348</v>
      </c>
      <c r="D234">
        <v>702</v>
      </c>
      <c r="F234">
        <v>659.88</v>
      </c>
      <c r="G234">
        <v>659.88</v>
      </c>
      <c r="O234">
        <v>579</v>
      </c>
      <c r="P234">
        <v>87</v>
      </c>
      <c r="Q234" t="b">
        <v>1</v>
      </c>
      <c r="R234">
        <v>17.37</v>
      </c>
      <c r="S234">
        <v>2</v>
      </c>
      <c r="T234">
        <v>596.37</v>
      </c>
      <c r="U234">
        <v>0.90375522822331333</v>
      </c>
      <c r="V234" s="90">
        <v>0</v>
      </c>
    </row>
    <row r="235" spans="1:22" x14ac:dyDescent="0.25">
      <c r="A235" t="s">
        <v>26</v>
      </c>
      <c r="B235" t="s">
        <v>307</v>
      </c>
      <c r="C235" t="s">
        <v>308</v>
      </c>
      <c r="D235">
        <v>487</v>
      </c>
      <c r="F235">
        <v>457.78</v>
      </c>
      <c r="G235">
        <v>457.78</v>
      </c>
      <c r="O235">
        <v>491</v>
      </c>
      <c r="P235">
        <v>86</v>
      </c>
      <c r="Q235" t="b">
        <v>1</v>
      </c>
      <c r="R235">
        <v>14.729999999999999</v>
      </c>
      <c r="S235">
        <v>2</v>
      </c>
      <c r="T235">
        <v>505.73</v>
      </c>
      <c r="U235">
        <v>1.1047446371619556</v>
      </c>
      <c r="V235" s="90">
        <v>1047.446371619556</v>
      </c>
    </row>
    <row r="236" spans="1:22" x14ac:dyDescent="0.25">
      <c r="A236" t="s">
        <v>2069</v>
      </c>
      <c r="B236" t="s">
        <v>491</v>
      </c>
      <c r="C236" t="s">
        <v>492</v>
      </c>
      <c r="D236">
        <v>502</v>
      </c>
      <c r="F236">
        <v>471.88</v>
      </c>
      <c r="G236">
        <v>471.88</v>
      </c>
      <c r="O236">
        <v>0</v>
      </c>
      <c r="P236">
        <v>0</v>
      </c>
      <c r="Q236" t="b">
        <v>0</v>
      </c>
      <c r="R236">
        <v>0</v>
      </c>
      <c r="S236">
        <v>2</v>
      </c>
      <c r="T236">
        <v>0</v>
      </c>
      <c r="U236">
        <v>0</v>
      </c>
      <c r="V236" s="90">
        <v>0</v>
      </c>
    </row>
    <row r="237" spans="1:22" x14ac:dyDescent="0.25">
      <c r="A237" t="s">
        <v>28</v>
      </c>
      <c r="B237" t="s">
        <v>381</v>
      </c>
      <c r="C237" t="s">
        <v>382</v>
      </c>
      <c r="D237">
        <v>481</v>
      </c>
      <c r="F237">
        <v>452.14</v>
      </c>
      <c r="G237">
        <v>452.14</v>
      </c>
      <c r="O237">
        <v>503</v>
      </c>
      <c r="P237">
        <v>85</v>
      </c>
      <c r="Q237" t="b">
        <v>1</v>
      </c>
      <c r="R237">
        <v>15.09</v>
      </c>
      <c r="S237">
        <v>2</v>
      </c>
      <c r="T237">
        <v>518.09</v>
      </c>
      <c r="U237">
        <v>1.1458619011810502</v>
      </c>
      <c r="V237" s="90">
        <v>1200</v>
      </c>
    </row>
    <row r="238" spans="1:22" x14ac:dyDescent="0.25">
      <c r="A238" t="s">
        <v>29</v>
      </c>
      <c r="B238" t="s">
        <v>579</v>
      </c>
      <c r="C238" t="s">
        <v>580</v>
      </c>
      <c r="D238">
        <v>239</v>
      </c>
      <c r="F238">
        <v>224.66</v>
      </c>
      <c r="G238">
        <v>224.66</v>
      </c>
      <c r="H238" t="s">
        <v>602</v>
      </c>
      <c r="I238" t="s">
        <v>603</v>
      </c>
      <c r="L238" t="s">
        <v>633</v>
      </c>
      <c r="O238">
        <v>248</v>
      </c>
      <c r="P238">
        <v>85</v>
      </c>
      <c r="Q238" t="b">
        <v>1</v>
      </c>
      <c r="R238">
        <v>7.4399999999999995</v>
      </c>
      <c r="S238">
        <v>0</v>
      </c>
      <c r="T238">
        <v>255.44</v>
      </c>
      <c r="U238">
        <v>1.1370070328496396</v>
      </c>
      <c r="V238" s="90">
        <v>1200</v>
      </c>
    </row>
    <row r="239" spans="1:22" x14ac:dyDescent="0.25">
      <c r="A239" t="s">
        <v>26</v>
      </c>
      <c r="B239" t="s">
        <v>44</v>
      </c>
      <c r="C239" t="s">
        <v>45</v>
      </c>
      <c r="D239">
        <v>562</v>
      </c>
      <c r="F239">
        <v>528.28</v>
      </c>
      <c r="G239">
        <v>528.28</v>
      </c>
      <c r="O239">
        <v>530</v>
      </c>
      <c r="P239">
        <v>86</v>
      </c>
      <c r="Q239" t="b">
        <v>1</v>
      </c>
      <c r="R239">
        <v>15.899999999999999</v>
      </c>
      <c r="S239">
        <v>2</v>
      </c>
      <c r="T239">
        <v>545.9</v>
      </c>
      <c r="U239">
        <v>1.033353524646021</v>
      </c>
      <c r="V239" s="90">
        <v>333.53524646021037</v>
      </c>
    </row>
    <row r="240" spans="1:22" x14ac:dyDescent="0.25">
      <c r="A240" t="s">
        <v>29</v>
      </c>
      <c r="B240" t="s">
        <v>152</v>
      </c>
      <c r="C240" t="s">
        <v>153</v>
      </c>
      <c r="D240">
        <v>371</v>
      </c>
      <c r="F240">
        <v>348.73999999999995</v>
      </c>
      <c r="G240">
        <v>348.73999999999995</v>
      </c>
      <c r="H240" t="s">
        <v>602</v>
      </c>
      <c r="I240" t="s">
        <v>603</v>
      </c>
      <c r="L240" t="s">
        <v>616</v>
      </c>
      <c r="O240">
        <v>385</v>
      </c>
      <c r="P240">
        <v>90</v>
      </c>
      <c r="Q240" t="b">
        <v>1</v>
      </c>
      <c r="R240">
        <v>11.549999999999999</v>
      </c>
      <c r="S240">
        <v>3</v>
      </c>
      <c r="T240">
        <v>396.55</v>
      </c>
      <c r="U240">
        <v>1.1370935367322363</v>
      </c>
      <c r="V240" s="90">
        <v>1200</v>
      </c>
    </row>
    <row r="241" spans="1:22" x14ac:dyDescent="0.25">
      <c r="A241" t="s">
        <v>29</v>
      </c>
      <c r="B241" t="s">
        <v>233</v>
      </c>
      <c r="C241" t="s">
        <v>234</v>
      </c>
      <c r="D241">
        <v>330</v>
      </c>
      <c r="F241">
        <v>310.2</v>
      </c>
      <c r="G241">
        <v>310.2</v>
      </c>
      <c r="H241" t="s">
        <v>613</v>
      </c>
      <c r="I241" t="s">
        <v>605</v>
      </c>
      <c r="O241">
        <v>342</v>
      </c>
      <c r="P241">
        <v>88</v>
      </c>
      <c r="Q241" t="b">
        <v>1</v>
      </c>
      <c r="R241">
        <v>10.26</v>
      </c>
      <c r="S241">
        <v>2</v>
      </c>
      <c r="T241">
        <v>352.26</v>
      </c>
      <c r="U241">
        <v>1.1355899419729207</v>
      </c>
      <c r="V241" s="90">
        <v>1200</v>
      </c>
    </row>
    <row r="242" spans="1:22" x14ac:dyDescent="0.25">
      <c r="A242" t="s">
        <v>29</v>
      </c>
      <c r="B242" t="s">
        <v>124</v>
      </c>
      <c r="C242" t="s">
        <v>125</v>
      </c>
      <c r="D242">
        <v>347</v>
      </c>
      <c r="E242" t="s">
        <v>638</v>
      </c>
      <c r="F242">
        <v>326.18</v>
      </c>
      <c r="G242">
        <v>326.18</v>
      </c>
      <c r="H242" t="s">
        <v>602</v>
      </c>
      <c r="I242" t="s">
        <v>608</v>
      </c>
      <c r="K242" t="s">
        <v>609</v>
      </c>
      <c r="O242">
        <v>355</v>
      </c>
      <c r="P242">
        <v>87</v>
      </c>
      <c r="Q242" t="b">
        <v>1</v>
      </c>
      <c r="R242">
        <v>10.65</v>
      </c>
      <c r="S242">
        <v>2</v>
      </c>
      <c r="T242">
        <v>365.65</v>
      </c>
      <c r="U242">
        <v>1.1210068060580047</v>
      </c>
      <c r="V242" s="90">
        <v>1200</v>
      </c>
    </row>
    <row r="243" spans="1:22" x14ac:dyDescent="0.25">
      <c r="A243" t="s">
        <v>26</v>
      </c>
      <c r="B243" t="s">
        <v>539</v>
      </c>
      <c r="C243" t="s">
        <v>540</v>
      </c>
      <c r="D243">
        <v>376</v>
      </c>
      <c r="F243">
        <v>353.44</v>
      </c>
      <c r="G243">
        <v>353.44</v>
      </c>
      <c r="O243">
        <v>310</v>
      </c>
      <c r="P243">
        <v>86</v>
      </c>
      <c r="Q243" t="b">
        <v>1</v>
      </c>
      <c r="R243">
        <v>9.2999999999999989</v>
      </c>
      <c r="S243">
        <v>1</v>
      </c>
      <c r="T243">
        <v>319.3</v>
      </c>
      <c r="U243">
        <v>0.90340651878678135</v>
      </c>
      <c r="V243" s="90">
        <v>0</v>
      </c>
    </row>
    <row r="244" spans="1:22" x14ac:dyDescent="0.25">
      <c r="A244" t="s">
        <v>29</v>
      </c>
      <c r="B244" t="s">
        <v>36</v>
      </c>
      <c r="C244" t="s">
        <v>37</v>
      </c>
      <c r="D244">
        <v>482</v>
      </c>
      <c r="F244">
        <v>453.08</v>
      </c>
      <c r="G244">
        <v>453.08</v>
      </c>
      <c r="H244" t="s">
        <v>602</v>
      </c>
      <c r="I244" t="s">
        <v>605</v>
      </c>
      <c r="L244" t="s">
        <v>606</v>
      </c>
      <c r="O244">
        <v>490</v>
      </c>
      <c r="P244">
        <v>87</v>
      </c>
      <c r="Q244" t="b">
        <v>1</v>
      </c>
      <c r="R244">
        <v>14.7</v>
      </c>
      <c r="S244">
        <v>2</v>
      </c>
      <c r="T244">
        <v>504.7</v>
      </c>
      <c r="U244">
        <v>1.1139313145581355</v>
      </c>
      <c r="V244" s="90">
        <v>1139.3131455813555</v>
      </c>
    </row>
    <row r="245" spans="1:22" x14ac:dyDescent="0.25">
      <c r="A245" t="s">
        <v>25</v>
      </c>
      <c r="B245" t="s">
        <v>269</v>
      </c>
      <c r="C245" t="s">
        <v>270</v>
      </c>
      <c r="D245">
        <v>382</v>
      </c>
      <c r="F245">
        <v>359.08</v>
      </c>
      <c r="G245">
        <v>359.08</v>
      </c>
      <c r="O245">
        <v>387</v>
      </c>
      <c r="P245">
        <v>89</v>
      </c>
      <c r="Q245" t="b">
        <v>1</v>
      </c>
      <c r="R245">
        <v>11.61</v>
      </c>
      <c r="S245">
        <v>2</v>
      </c>
      <c r="T245">
        <v>398.61</v>
      </c>
      <c r="U245">
        <v>1.1100868887156066</v>
      </c>
      <c r="V245" s="90">
        <v>1100.8688871560657</v>
      </c>
    </row>
    <row r="246" spans="1:22" x14ac:dyDescent="0.25">
      <c r="A246" t="s">
        <v>25</v>
      </c>
      <c r="B246" t="s">
        <v>435</v>
      </c>
      <c r="C246" t="s">
        <v>436</v>
      </c>
      <c r="D246">
        <v>428</v>
      </c>
      <c r="F246">
        <v>402.32</v>
      </c>
      <c r="G246">
        <v>402.32</v>
      </c>
      <c r="O246">
        <v>422</v>
      </c>
      <c r="P246">
        <v>86</v>
      </c>
      <c r="Q246" t="b">
        <v>1</v>
      </c>
      <c r="R246">
        <v>12.66</v>
      </c>
      <c r="S246">
        <v>1</v>
      </c>
      <c r="T246">
        <v>434.66</v>
      </c>
      <c r="U246">
        <v>1.0803837741101612</v>
      </c>
      <c r="V246" s="90">
        <v>803.83774110161175</v>
      </c>
    </row>
    <row r="247" spans="1:22" x14ac:dyDescent="0.25">
      <c r="A247" t="s">
        <v>28</v>
      </c>
      <c r="B247" t="s">
        <v>485</v>
      </c>
      <c r="C247" t="s">
        <v>486</v>
      </c>
      <c r="D247">
        <v>330</v>
      </c>
      <c r="F247">
        <v>310.2</v>
      </c>
      <c r="G247">
        <v>310.2</v>
      </c>
      <c r="H247" t="s">
        <v>610</v>
      </c>
      <c r="O247">
        <v>312</v>
      </c>
      <c r="P247">
        <v>62</v>
      </c>
      <c r="Q247" t="b">
        <v>0</v>
      </c>
      <c r="R247">
        <v>0</v>
      </c>
      <c r="S247">
        <v>1</v>
      </c>
      <c r="T247">
        <v>312</v>
      </c>
      <c r="U247">
        <v>1.0058027079303675</v>
      </c>
      <c r="V247" s="90">
        <v>58.027079303675237</v>
      </c>
    </row>
    <row r="248" spans="1:22" x14ac:dyDescent="0.25">
      <c r="A248" t="s">
        <v>2069</v>
      </c>
      <c r="B248" t="s">
        <v>463</v>
      </c>
      <c r="C248" t="s">
        <v>464</v>
      </c>
      <c r="D248">
        <v>405</v>
      </c>
      <c r="F248">
        <v>380.7</v>
      </c>
      <c r="G248">
        <v>380.7</v>
      </c>
      <c r="H248" t="s">
        <v>602</v>
      </c>
      <c r="I248" t="s">
        <v>611</v>
      </c>
      <c r="J248" t="s">
        <v>612</v>
      </c>
      <c r="O248">
        <v>0</v>
      </c>
      <c r="P248">
        <v>0</v>
      </c>
      <c r="Q248" t="b">
        <v>0</v>
      </c>
      <c r="R248">
        <v>0</v>
      </c>
      <c r="S248">
        <v>2</v>
      </c>
      <c r="T248">
        <v>0</v>
      </c>
      <c r="U248">
        <v>0</v>
      </c>
      <c r="V248" s="90">
        <v>0</v>
      </c>
    </row>
    <row r="249" spans="1:22" x14ac:dyDescent="0.25">
      <c r="A249" t="s">
        <v>28</v>
      </c>
      <c r="B249" t="s">
        <v>503</v>
      </c>
      <c r="C249" t="s">
        <v>504</v>
      </c>
      <c r="D249">
        <v>335</v>
      </c>
      <c r="F249">
        <v>314.89999999999998</v>
      </c>
      <c r="G249">
        <v>314.89999999999998</v>
      </c>
      <c r="H249" t="s">
        <v>602</v>
      </c>
      <c r="I249" t="s">
        <v>605</v>
      </c>
      <c r="L249" t="s">
        <v>623</v>
      </c>
      <c r="O249">
        <v>341</v>
      </c>
      <c r="P249">
        <v>71</v>
      </c>
      <c r="Q249" t="b">
        <v>0</v>
      </c>
      <c r="R249">
        <v>0</v>
      </c>
      <c r="S249">
        <v>2</v>
      </c>
      <c r="T249">
        <v>341</v>
      </c>
      <c r="U249">
        <v>1.0828834550651001</v>
      </c>
      <c r="V249" s="90">
        <v>828.83455065100088</v>
      </c>
    </row>
    <row r="250" spans="1:22" x14ac:dyDescent="0.25">
      <c r="A250" t="s">
        <v>2067</v>
      </c>
      <c r="B250" t="s">
        <v>76</v>
      </c>
      <c r="C250" t="s">
        <v>77</v>
      </c>
      <c r="D250">
        <v>232</v>
      </c>
      <c r="F250">
        <v>218.07999999999998</v>
      </c>
      <c r="G250">
        <v>218.07999999999998</v>
      </c>
      <c r="H250" t="s">
        <v>602</v>
      </c>
      <c r="I250" t="s">
        <v>603</v>
      </c>
      <c r="O250">
        <v>0</v>
      </c>
      <c r="P250">
        <v>0</v>
      </c>
      <c r="Q250" t="b">
        <v>0</v>
      </c>
      <c r="R250">
        <v>0</v>
      </c>
      <c r="S250">
        <v>1</v>
      </c>
      <c r="T250">
        <v>0</v>
      </c>
      <c r="U250">
        <v>0</v>
      </c>
      <c r="V250" s="90">
        <v>0</v>
      </c>
    </row>
    <row r="251" spans="1:22" x14ac:dyDescent="0.25">
      <c r="A251" t="s">
        <v>2069</v>
      </c>
      <c r="B251" t="s">
        <v>399</v>
      </c>
      <c r="C251" t="s">
        <v>400</v>
      </c>
      <c r="D251">
        <v>500</v>
      </c>
      <c r="F251">
        <v>470</v>
      </c>
      <c r="G251">
        <v>470</v>
      </c>
      <c r="H251" t="s">
        <v>613</v>
      </c>
      <c r="I251" t="s">
        <v>611</v>
      </c>
      <c r="J251" t="s">
        <v>622</v>
      </c>
      <c r="O251">
        <v>0</v>
      </c>
      <c r="P251">
        <v>0</v>
      </c>
      <c r="Q251" t="b">
        <v>0</v>
      </c>
      <c r="R251">
        <v>0</v>
      </c>
      <c r="S251">
        <v>1</v>
      </c>
      <c r="T251">
        <v>0</v>
      </c>
      <c r="U251">
        <v>0</v>
      </c>
      <c r="V251" s="90">
        <v>0</v>
      </c>
    </row>
    <row r="252" spans="1:22" x14ac:dyDescent="0.25">
      <c r="A252" t="s">
        <v>29</v>
      </c>
      <c r="B252" t="s">
        <v>513</v>
      </c>
      <c r="C252" t="s">
        <v>514</v>
      </c>
      <c r="D252">
        <v>318</v>
      </c>
      <c r="F252">
        <v>298.91999999999996</v>
      </c>
      <c r="G252">
        <v>298.91999999999996</v>
      </c>
      <c r="H252" t="s">
        <v>602</v>
      </c>
      <c r="I252" t="s">
        <v>611</v>
      </c>
      <c r="J252" t="s">
        <v>622</v>
      </c>
      <c r="O252">
        <v>308</v>
      </c>
      <c r="P252">
        <v>87</v>
      </c>
      <c r="Q252" t="b">
        <v>1</v>
      </c>
      <c r="R252">
        <v>9.24</v>
      </c>
      <c r="S252">
        <v>2</v>
      </c>
      <c r="T252">
        <v>317.24</v>
      </c>
      <c r="U252">
        <v>1.0612873009500872</v>
      </c>
      <c r="V252" s="90">
        <v>612.8730095008716</v>
      </c>
    </row>
    <row r="253" spans="1:22" x14ac:dyDescent="0.25">
      <c r="A253" t="s">
        <v>25</v>
      </c>
      <c r="B253" t="s">
        <v>355</v>
      </c>
      <c r="C253" t="s">
        <v>356</v>
      </c>
      <c r="D253">
        <v>491</v>
      </c>
      <c r="F253">
        <v>461.53999999999996</v>
      </c>
      <c r="G253">
        <v>461.53999999999996</v>
      </c>
      <c r="H253" t="s">
        <v>613</v>
      </c>
      <c r="I253" t="s">
        <v>603</v>
      </c>
      <c r="L253" t="s">
        <v>623</v>
      </c>
      <c r="O253">
        <v>452</v>
      </c>
      <c r="P253">
        <v>84</v>
      </c>
      <c r="Q253" t="b">
        <v>1</v>
      </c>
      <c r="R253">
        <v>13.559999999999999</v>
      </c>
      <c r="S253">
        <v>1</v>
      </c>
      <c r="T253">
        <v>465.56</v>
      </c>
      <c r="U253">
        <v>1.0087099709667635</v>
      </c>
      <c r="V253" s="90">
        <v>87.099709667635139</v>
      </c>
    </row>
    <row r="254" spans="1:22" x14ac:dyDescent="0.25">
      <c r="A254" t="s">
        <v>28</v>
      </c>
      <c r="B254" t="s">
        <v>140</v>
      </c>
      <c r="C254" t="s">
        <v>141</v>
      </c>
      <c r="D254">
        <v>305</v>
      </c>
      <c r="F254">
        <v>286.7</v>
      </c>
      <c r="G254">
        <v>286.7</v>
      </c>
      <c r="H254" t="s">
        <v>613</v>
      </c>
      <c r="I254" t="s">
        <v>608</v>
      </c>
      <c r="O254">
        <v>301</v>
      </c>
      <c r="P254">
        <v>89</v>
      </c>
      <c r="Q254" t="b">
        <v>1</v>
      </c>
      <c r="R254">
        <v>9.0299999999999994</v>
      </c>
      <c r="S254">
        <v>2</v>
      </c>
      <c r="T254">
        <v>310.02999999999997</v>
      </c>
      <c r="U254">
        <v>1.0813742588071154</v>
      </c>
      <c r="V254" s="90">
        <v>813.74258807115348</v>
      </c>
    </row>
    <row r="255" spans="1:22" x14ac:dyDescent="0.25">
      <c r="A255" t="s">
        <v>25</v>
      </c>
      <c r="B255" t="s">
        <v>453</v>
      </c>
      <c r="C255" t="s">
        <v>454</v>
      </c>
      <c r="D255">
        <v>372</v>
      </c>
      <c r="F255">
        <v>349.68</v>
      </c>
      <c r="G255">
        <v>349.68</v>
      </c>
      <c r="O255">
        <v>374</v>
      </c>
      <c r="P255">
        <v>84</v>
      </c>
      <c r="Q255" t="b">
        <v>1</v>
      </c>
      <c r="R255">
        <v>11.219999999999999</v>
      </c>
      <c r="S255">
        <v>2</v>
      </c>
      <c r="T255">
        <v>385.22</v>
      </c>
      <c r="U255">
        <v>1.1016357812857471</v>
      </c>
      <c r="V255" s="90">
        <v>1016.3578128574713</v>
      </c>
    </row>
    <row r="256" spans="1:22" x14ac:dyDescent="0.25">
      <c r="A256" t="s">
        <v>2068</v>
      </c>
      <c r="B256" t="s">
        <v>447</v>
      </c>
      <c r="C256" t="s">
        <v>448</v>
      </c>
      <c r="D256">
        <v>350</v>
      </c>
      <c r="F256">
        <v>329</v>
      </c>
      <c r="G256">
        <v>329</v>
      </c>
      <c r="H256" t="s">
        <v>628</v>
      </c>
      <c r="O256">
        <v>0</v>
      </c>
      <c r="P256">
        <v>0</v>
      </c>
      <c r="Q256" t="b">
        <v>0</v>
      </c>
      <c r="R256">
        <v>0</v>
      </c>
      <c r="S256">
        <v>2</v>
      </c>
      <c r="T256">
        <v>0</v>
      </c>
      <c r="U256">
        <v>0</v>
      </c>
      <c r="V256" s="90">
        <v>0</v>
      </c>
    </row>
    <row r="257" spans="1:22" x14ac:dyDescent="0.25">
      <c r="A257" t="s">
        <v>25</v>
      </c>
      <c r="B257" t="s">
        <v>311</v>
      </c>
      <c r="C257" t="s">
        <v>312</v>
      </c>
      <c r="D257">
        <v>300</v>
      </c>
      <c r="F257">
        <v>282</v>
      </c>
      <c r="G257">
        <v>282</v>
      </c>
      <c r="H257" t="s">
        <v>628</v>
      </c>
      <c r="I257" t="s">
        <v>603</v>
      </c>
      <c r="L257" t="s">
        <v>616</v>
      </c>
      <c r="O257">
        <v>313</v>
      </c>
      <c r="P257">
        <v>85</v>
      </c>
      <c r="Q257" t="b">
        <v>1</v>
      </c>
      <c r="R257">
        <v>9.3899999999999988</v>
      </c>
      <c r="S257">
        <v>2</v>
      </c>
      <c r="T257">
        <v>322.39</v>
      </c>
      <c r="U257">
        <v>1.14322695035461</v>
      </c>
      <c r="V257" s="90">
        <v>1200</v>
      </c>
    </row>
    <row r="258" spans="1:22" x14ac:dyDescent="0.25">
      <c r="A258" t="s">
        <v>29</v>
      </c>
      <c r="B258" t="s">
        <v>74</v>
      </c>
      <c r="C258" t="s">
        <v>75</v>
      </c>
      <c r="D258">
        <v>439</v>
      </c>
      <c r="F258">
        <v>412.65999999999997</v>
      </c>
      <c r="G258">
        <v>412.65999999999997</v>
      </c>
      <c r="O258">
        <v>450</v>
      </c>
      <c r="P258">
        <v>87</v>
      </c>
      <c r="Q258" t="b">
        <v>1</v>
      </c>
      <c r="R258">
        <v>13.5</v>
      </c>
      <c r="S258">
        <v>2</v>
      </c>
      <c r="T258">
        <v>463.5</v>
      </c>
      <c r="U258">
        <v>1.1232006979111133</v>
      </c>
      <c r="V258" s="90">
        <v>1200</v>
      </c>
    </row>
    <row r="259" spans="1:22" x14ac:dyDescent="0.25">
      <c r="A259" t="s">
        <v>29</v>
      </c>
      <c r="B259" t="s">
        <v>275</v>
      </c>
      <c r="C259" t="s">
        <v>276</v>
      </c>
      <c r="D259">
        <v>410</v>
      </c>
      <c r="F259">
        <v>385.4</v>
      </c>
      <c r="G259">
        <v>385.4</v>
      </c>
      <c r="O259">
        <v>415</v>
      </c>
      <c r="P259">
        <v>84</v>
      </c>
      <c r="Q259" t="b">
        <v>1</v>
      </c>
      <c r="R259">
        <v>12.45</v>
      </c>
      <c r="S259">
        <v>1</v>
      </c>
      <c r="T259">
        <v>427.45</v>
      </c>
      <c r="U259">
        <v>1.1091074208614426</v>
      </c>
      <c r="V259" s="90">
        <v>1091.0742086144264</v>
      </c>
    </row>
    <row r="260" spans="1:22" x14ac:dyDescent="0.25">
      <c r="A260" t="s">
        <v>26</v>
      </c>
      <c r="B260" t="s">
        <v>327</v>
      </c>
      <c r="C260" t="s">
        <v>328</v>
      </c>
      <c r="D260">
        <v>320</v>
      </c>
      <c r="F260">
        <v>300.79999999999995</v>
      </c>
      <c r="G260">
        <v>300.79999999999995</v>
      </c>
      <c r="O260">
        <v>308</v>
      </c>
      <c r="P260">
        <v>88</v>
      </c>
      <c r="Q260" t="b">
        <v>1</v>
      </c>
      <c r="R260">
        <v>9.24</v>
      </c>
      <c r="S260">
        <v>2</v>
      </c>
      <c r="T260">
        <v>317.24</v>
      </c>
      <c r="U260">
        <v>1.0546542553191491</v>
      </c>
      <c r="V260" s="90">
        <v>546.54255319149138</v>
      </c>
    </row>
    <row r="261" spans="1:22" x14ac:dyDescent="0.25">
      <c r="A261" t="s">
        <v>29</v>
      </c>
      <c r="B261" t="s">
        <v>116</v>
      </c>
      <c r="C261" t="s">
        <v>117</v>
      </c>
      <c r="D261">
        <v>409</v>
      </c>
      <c r="F261">
        <v>384.46</v>
      </c>
      <c r="G261">
        <v>384.46</v>
      </c>
      <c r="O261">
        <v>407</v>
      </c>
      <c r="P261">
        <v>90</v>
      </c>
      <c r="Q261" t="b">
        <v>1</v>
      </c>
      <c r="R261">
        <v>12.209999999999999</v>
      </c>
      <c r="S261">
        <v>2</v>
      </c>
      <c r="T261">
        <v>419.21</v>
      </c>
      <c r="U261">
        <v>1.0903865161525257</v>
      </c>
      <c r="V261" s="90">
        <v>903.86516152525689</v>
      </c>
    </row>
    <row r="262" spans="1:22" x14ac:dyDescent="0.25">
      <c r="A262" t="s">
        <v>25</v>
      </c>
      <c r="B262" t="s">
        <v>547</v>
      </c>
      <c r="C262" t="s">
        <v>548</v>
      </c>
      <c r="D262">
        <v>365</v>
      </c>
      <c r="F262">
        <v>343.09999999999997</v>
      </c>
      <c r="G262">
        <v>343.09999999999997</v>
      </c>
      <c r="H262" t="s">
        <v>602</v>
      </c>
      <c r="I262" t="s">
        <v>608</v>
      </c>
      <c r="O262">
        <v>363</v>
      </c>
      <c r="P262">
        <v>88</v>
      </c>
      <c r="Q262" t="b">
        <v>1</v>
      </c>
      <c r="R262">
        <v>10.889999999999999</v>
      </c>
      <c r="S262">
        <v>2</v>
      </c>
      <c r="T262">
        <v>373.89</v>
      </c>
      <c r="U262">
        <v>1.0897406004080443</v>
      </c>
      <c r="V262" s="90">
        <v>897.40600408044327</v>
      </c>
    </row>
    <row r="263" spans="1:22" x14ac:dyDescent="0.25">
      <c r="A263" t="s">
        <v>29</v>
      </c>
      <c r="B263" t="s">
        <v>598</v>
      </c>
      <c r="C263" t="s">
        <v>599</v>
      </c>
      <c r="D263">
        <v>424</v>
      </c>
      <c r="F263">
        <v>398.56</v>
      </c>
      <c r="G263">
        <v>398.56</v>
      </c>
      <c r="H263" t="s">
        <v>602</v>
      </c>
      <c r="I263" t="s">
        <v>608</v>
      </c>
      <c r="O263">
        <v>410</v>
      </c>
      <c r="P263">
        <v>86</v>
      </c>
      <c r="Q263" t="b">
        <v>1</v>
      </c>
      <c r="R263">
        <v>12.299999999999999</v>
      </c>
      <c r="T263">
        <v>422.3</v>
      </c>
      <c r="U263">
        <v>1.0595644319550381</v>
      </c>
      <c r="V263" s="90">
        <v>595.64431955038128</v>
      </c>
    </row>
    <row r="264" spans="1:22" x14ac:dyDescent="0.25">
      <c r="A264" t="s">
        <v>29</v>
      </c>
      <c r="B264" t="s">
        <v>588</v>
      </c>
      <c r="C264" t="s">
        <v>589</v>
      </c>
      <c r="D264">
        <v>229</v>
      </c>
      <c r="F264">
        <v>215.26</v>
      </c>
      <c r="G264">
        <v>215.26</v>
      </c>
      <c r="H264" t="s">
        <v>613</v>
      </c>
      <c r="I264" t="s">
        <v>611</v>
      </c>
      <c r="J264" t="s">
        <v>614</v>
      </c>
      <c r="O264">
        <v>234</v>
      </c>
      <c r="P264">
        <v>88</v>
      </c>
      <c r="Q264" t="b">
        <v>1</v>
      </c>
      <c r="R264">
        <v>7.02</v>
      </c>
      <c r="S264">
        <v>0</v>
      </c>
      <c r="T264">
        <v>241.02</v>
      </c>
      <c r="U264">
        <v>1.1196692372015238</v>
      </c>
      <c r="V264" s="90">
        <v>1196.6923720152379</v>
      </c>
    </row>
    <row r="265" spans="1:22" x14ac:dyDescent="0.25">
      <c r="A265" t="s">
        <v>25</v>
      </c>
      <c r="B265" t="s">
        <v>96</v>
      </c>
      <c r="C265" t="s">
        <v>97</v>
      </c>
      <c r="D265">
        <v>263</v>
      </c>
      <c r="F265">
        <v>247.22</v>
      </c>
      <c r="G265">
        <v>247.22</v>
      </c>
      <c r="H265" t="s">
        <v>602</v>
      </c>
      <c r="I265" t="s">
        <v>603</v>
      </c>
      <c r="L265" t="s">
        <v>607</v>
      </c>
      <c r="O265">
        <v>276</v>
      </c>
      <c r="P265">
        <v>85</v>
      </c>
      <c r="Q265" t="b">
        <v>1</v>
      </c>
      <c r="R265">
        <v>8.2799999999999994</v>
      </c>
      <c r="S265">
        <v>1</v>
      </c>
      <c r="T265">
        <v>284.27999999999997</v>
      </c>
      <c r="U265">
        <v>1.1499069654558691</v>
      </c>
      <c r="V265" s="90">
        <v>1200</v>
      </c>
    </row>
    <row r="266" spans="1:22" x14ac:dyDescent="0.25">
      <c r="A266" t="s">
        <v>29</v>
      </c>
      <c r="B266" t="s">
        <v>225</v>
      </c>
      <c r="C266" t="s">
        <v>226</v>
      </c>
      <c r="D266">
        <v>225</v>
      </c>
      <c r="F266">
        <v>211.5</v>
      </c>
      <c r="G266">
        <v>211.5</v>
      </c>
      <c r="H266" t="s">
        <v>602</v>
      </c>
      <c r="I266" t="s">
        <v>605</v>
      </c>
      <c r="O266">
        <v>233</v>
      </c>
      <c r="P266">
        <v>84</v>
      </c>
      <c r="Q266" t="b">
        <v>1</v>
      </c>
      <c r="R266">
        <v>6.9899999999999993</v>
      </c>
      <c r="S266">
        <v>2</v>
      </c>
      <c r="T266">
        <v>239.99</v>
      </c>
      <c r="U266">
        <v>1.1347044917257683</v>
      </c>
      <c r="V266" s="90">
        <v>1200</v>
      </c>
    </row>
    <row r="267" spans="1:22" x14ac:dyDescent="0.25">
      <c r="A267" t="s">
        <v>25</v>
      </c>
      <c r="B267" t="s">
        <v>525</v>
      </c>
      <c r="C267" t="s">
        <v>526</v>
      </c>
      <c r="D267">
        <v>429</v>
      </c>
      <c r="E267" t="s">
        <v>638</v>
      </c>
      <c r="F267">
        <v>403.26</v>
      </c>
      <c r="G267">
        <v>403.26</v>
      </c>
      <c r="O267">
        <v>449</v>
      </c>
      <c r="P267">
        <v>89</v>
      </c>
      <c r="Q267" t="b">
        <v>1</v>
      </c>
      <c r="R267">
        <v>13.469999999999999</v>
      </c>
      <c r="S267">
        <v>2</v>
      </c>
      <c r="T267">
        <v>462.47</v>
      </c>
      <c r="U267">
        <v>1.1468283489560087</v>
      </c>
      <c r="V267" s="90">
        <v>1200</v>
      </c>
    </row>
    <row r="268" spans="1:22" x14ac:dyDescent="0.25">
      <c r="A268" t="s">
        <v>26</v>
      </c>
      <c r="B268" t="s">
        <v>243</v>
      </c>
      <c r="C268" t="s">
        <v>244</v>
      </c>
      <c r="D268">
        <v>418</v>
      </c>
      <c r="F268">
        <v>392.91999999999996</v>
      </c>
      <c r="G268">
        <v>392.91999999999996</v>
      </c>
      <c r="H268" t="s">
        <v>613</v>
      </c>
      <c r="I268" t="s">
        <v>611</v>
      </c>
      <c r="O268">
        <v>407</v>
      </c>
      <c r="P268">
        <v>86</v>
      </c>
      <c r="Q268" t="b">
        <v>1</v>
      </c>
      <c r="R268">
        <v>12.209999999999999</v>
      </c>
      <c r="S268">
        <v>2</v>
      </c>
      <c r="T268">
        <v>419.21</v>
      </c>
      <c r="U268">
        <v>1.066909294512878</v>
      </c>
      <c r="V268" s="90">
        <v>669.09294512877966</v>
      </c>
    </row>
    <row r="269" spans="1:22" x14ac:dyDescent="0.25">
      <c r="A269" t="s">
        <v>28</v>
      </c>
      <c r="B269" t="s">
        <v>289</v>
      </c>
      <c r="C269" t="s">
        <v>290</v>
      </c>
      <c r="D269">
        <v>434</v>
      </c>
      <c r="F269">
        <v>407.96</v>
      </c>
      <c r="G269">
        <v>407.96</v>
      </c>
      <c r="H269" t="s">
        <v>602</v>
      </c>
      <c r="I269" t="s">
        <v>608</v>
      </c>
      <c r="O269">
        <v>365</v>
      </c>
      <c r="P269">
        <v>86</v>
      </c>
      <c r="Q269" t="b">
        <v>1</v>
      </c>
      <c r="R269">
        <v>10.95</v>
      </c>
      <c r="S269">
        <v>2</v>
      </c>
      <c r="T269">
        <v>375.95</v>
      </c>
      <c r="U269">
        <v>0.92153642513971956</v>
      </c>
      <c r="V269" s="90">
        <v>0</v>
      </c>
    </row>
    <row r="270" spans="1:22" x14ac:dyDescent="0.25">
      <c r="A270" t="s">
        <v>28</v>
      </c>
      <c r="B270" t="s">
        <v>413</v>
      </c>
      <c r="C270" t="s">
        <v>414</v>
      </c>
      <c r="D270">
        <v>244</v>
      </c>
      <c r="F270">
        <v>229.35999999999999</v>
      </c>
      <c r="G270">
        <v>229.35999999999999</v>
      </c>
      <c r="H270" t="s">
        <v>613</v>
      </c>
      <c r="O270">
        <v>163</v>
      </c>
      <c r="P270">
        <v>84</v>
      </c>
      <c r="Q270" t="b">
        <v>1</v>
      </c>
      <c r="R270">
        <v>4.8899999999999997</v>
      </c>
      <c r="S270">
        <v>1</v>
      </c>
      <c r="T270">
        <v>167.89</v>
      </c>
      <c r="U270">
        <v>0.73199337286362054</v>
      </c>
      <c r="V270" s="90">
        <v>0</v>
      </c>
    </row>
    <row r="271" spans="1:22" x14ac:dyDescent="0.25">
      <c r="A271" t="s">
        <v>29</v>
      </c>
      <c r="B271" t="s">
        <v>594</v>
      </c>
      <c r="C271" t="s">
        <v>595</v>
      </c>
      <c r="D271">
        <v>590</v>
      </c>
      <c r="F271">
        <v>554.6</v>
      </c>
      <c r="G271">
        <v>554.6</v>
      </c>
      <c r="H271" t="s">
        <v>602</v>
      </c>
      <c r="I271" t="s">
        <v>603</v>
      </c>
      <c r="O271">
        <v>669</v>
      </c>
      <c r="P271">
        <v>87</v>
      </c>
      <c r="Q271" t="b">
        <v>1</v>
      </c>
      <c r="R271">
        <v>20.07</v>
      </c>
      <c r="T271">
        <v>689.07</v>
      </c>
      <c r="U271">
        <v>1.242463036422647</v>
      </c>
      <c r="V271" s="90">
        <v>1200</v>
      </c>
    </row>
    <row r="272" spans="1:22" x14ac:dyDescent="0.25">
      <c r="A272" t="s">
        <v>2068</v>
      </c>
      <c r="B272" t="s">
        <v>457</v>
      </c>
      <c r="C272" t="s">
        <v>458</v>
      </c>
      <c r="D272">
        <v>388</v>
      </c>
      <c r="F272">
        <v>364.71999999999997</v>
      </c>
      <c r="G272">
        <v>364.71999999999997</v>
      </c>
      <c r="O272">
        <v>0</v>
      </c>
      <c r="P272">
        <v>0</v>
      </c>
      <c r="Q272" t="b">
        <v>0</v>
      </c>
      <c r="R272">
        <v>0</v>
      </c>
      <c r="S272">
        <v>1</v>
      </c>
      <c r="T272">
        <v>0</v>
      </c>
      <c r="U272">
        <v>0</v>
      </c>
      <c r="V272" s="90">
        <v>0</v>
      </c>
    </row>
    <row r="273" spans="1:22" x14ac:dyDescent="0.25">
      <c r="A273" t="s">
        <v>28</v>
      </c>
      <c r="B273" t="s">
        <v>487</v>
      </c>
      <c r="C273" t="s">
        <v>488</v>
      </c>
      <c r="D273">
        <v>325</v>
      </c>
      <c r="E273" t="s">
        <v>638</v>
      </c>
      <c r="F273">
        <v>305.5</v>
      </c>
      <c r="G273">
        <v>305.5</v>
      </c>
      <c r="O273">
        <v>349</v>
      </c>
      <c r="P273">
        <v>88</v>
      </c>
      <c r="Q273" t="b">
        <v>1</v>
      </c>
      <c r="R273">
        <v>10.469999999999999</v>
      </c>
      <c r="S273">
        <v>2</v>
      </c>
      <c r="T273">
        <v>359.47</v>
      </c>
      <c r="U273">
        <v>1.1766612111292962</v>
      </c>
      <c r="V273" s="90">
        <v>1200</v>
      </c>
    </row>
    <row r="274" spans="1:22" x14ac:dyDescent="0.25">
      <c r="A274" t="s">
        <v>25</v>
      </c>
      <c r="B274" t="s">
        <v>106</v>
      </c>
      <c r="C274" t="s">
        <v>107</v>
      </c>
      <c r="D274">
        <v>430</v>
      </c>
      <c r="F274">
        <v>404.2</v>
      </c>
      <c r="G274">
        <v>404.2</v>
      </c>
      <c r="H274" t="s">
        <v>610</v>
      </c>
      <c r="I274" t="s">
        <v>608</v>
      </c>
      <c r="O274">
        <v>386</v>
      </c>
      <c r="P274">
        <v>84</v>
      </c>
      <c r="Q274" t="b">
        <v>1</v>
      </c>
      <c r="R274">
        <v>11.58</v>
      </c>
      <c r="S274">
        <v>2</v>
      </c>
      <c r="T274">
        <v>397.58</v>
      </c>
      <c r="U274">
        <v>0.98362196932211776</v>
      </c>
      <c r="V274" s="90">
        <v>0</v>
      </c>
    </row>
    <row r="275" spans="1:22" x14ac:dyDescent="0.25">
      <c r="A275" t="s">
        <v>28</v>
      </c>
      <c r="B275" t="s">
        <v>291</v>
      </c>
      <c r="C275" t="s">
        <v>292</v>
      </c>
      <c r="D275">
        <v>255</v>
      </c>
      <c r="F275">
        <v>239.7</v>
      </c>
      <c r="G275">
        <v>239.7</v>
      </c>
      <c r="H275" t="s">
        <v>602</v>
      </c>
      <c r="I275" t="s">
        <v>611</v>
      </c>
      <c r="O275">
        <v>254</v>
      </c>
      <c r="P275">
        <v>86</v>
      </c>
      <c r="Q275" t="b">
        <v>1</v>
      </c>
      <c r="R275">
        <v>7.62</v>
      </c>
      <c r="S275">
        <v>1</v>
      </c>
      <c r="T275">
        <v>261.62</v>
      </c>
      <c r="U275">
        <v>1.0914476428869422</v>
      </c>
      <c r="V275" s="90">
        <v>914.47642886942185</v>
      </c>
    </row>
    <row r="276" spans="1:22" x14ac:dyDescent="0.25">
      <c r="A276" t="s">
        <v>26</v>
      </c>
      <c r="B276" t="s">
        <v>170</v>
      </c>
      <c r="C276" t="s">
        <v>171</v>
      </c>
      <c r="D276">
        <v>326</v>
      </c>
      <c r="F276">
        <v>306.44</v>
      </c>
      <c r="G276">
        <v>306.44</v>
      </c>
      <c r="H276" t="s">
        <v>628</v>
      </c>
      <c r="I276" t="s">
        <v>603</v>
      </c>
      <c r="O276">
        <v>333</v>
      </c>
      <c r="P276">
        <v>88</v>
      </c>
      <c r="Q276" t="b">
        <v>1</v>
      </c>
      <c r="R276">
        <v>9.99</v>
      </c>
      <c r="S276">
        <v>2</v>
      </c>
      <c r="T276">
        <v>342.99</v>
      </c>
      <c r="U276">
        <v>1.1192729408693383</v>
      </c>
      <c r="V276" s="90">
        <v>1192.7294086933825</v>
      </c>
    </row>
    <row r="277" spans="1:22" x14ac:dyDescent="0.25">
      <c r="A277" t="s">
        <v>29</v>
      </c>
      <c r="B277" t="s">
        <v>357</v>
      </c>
      <c r="C277" t="s">
        <v>358</v>
      </c>
      <c r="D277">
        <v>423</v>
      </c>
      <c r="F277">
        <v>397.62</v>
      </c>
      <c r="G277">
        <v>397.62</v>
      </c>
      <c r="H277" t="s">
        <v>602</v>
      </c>
      <c r="I277" t="s">
        <v>611</v>
      </c>
      <c r="J277" t="s">
        <v>612</v>
      </c>
      <c r="O277">
        <v>432</v>
      </c>
      <c r="P277">
        <v>87</v>
      </c>
      <c r="Q277" t="b">
        <v>1</v>
      </c>
      <c r="R277">
        <v>12.959999999999999</v>
      </c>
      <c r="S277">
        <v>2</v>
      </c>
      <c r="T277">
        <v>444.96</v>
      </c>
      <c r="U277">
        <v>1.1190583974649162</v>
      </c>
      <c r="V277" s="90">
        <v>1190.583974649162</v>
      </c>
    </row>
    <row r="278" spans="1:22" x14ac:dyDescent="0.25">
      <c r="A278" t="s">
        <v>29</v>
      </c>
      <c r="B278" t="s">
        <v>160</v>
      </c>
      <c r="C278" t="s">
        <v>161</v>
      </c>
      <c r="D278">
        <v>304</v>
      </c>
      <c r="F278">
        <v>285.76</v>
      </c>
      <c r="G278">
        <v>285.76</v>
      </c>
      <c r="H278" t="s">
        <v>610</v>
      </c>
      <c r="I278" t="s">
        <v>605</v>
      </c>
      <c r="O278">
        <v>324</v>
      </c>
      <c r="P278">
        <v>86</v>
      </c>
      <c r="Q278" t="b">
        <v>1</v>
      </c>
      <c r="R278">
        <v>9.7199999999999989</v>
      </c>
      <c r="S278">
        <v>2</v>
      </c>
      <c r="T278">
        <v>333.72</v>
      </c>
      <c r="U278">
        <v>1.1678331466965286</v>
      </c>
      <c r="V278" s="90">
        <v>1200</v>
      </c>
    </row>
    <row r="279" spans="1:22" x14ac:dyDescent="0.25">
      <c r="A279" t="s">
        <v>28</v>
      </c>
      <c r="B279" t="s">
        <v>70</v>
      </c>
      <c r="C279" t="s">
        <v>71</v>
      </c>
      <c r="D279">
        <v>390</v>
      </c>
      <c r="F279">
        <v>366.59999999999997</v>
      </c>
      <c r="G279">
        <v>366.59999999999997</v>
      </c>
      <c r="H279" t="s">
        <v>602</v>
      </c>
      <c r="I279" t="s">
        <v>611</v>
      </c>
      <c r="J279" t="s">
        <v>614</v>
      </c>
      <c r="O279">
        <v>302</v>
      </c>
      <c r="P279">
        <v>93</v>
      </c>
      <c r="Q279" t="b">
        <v>0</v>
      </c>
      <c r="R279">
        <v>0</v>
      </c>
      <c r="S279">
        <v>2</v>
      </c>
      <c r="T279">
        <v>302</v>
      </c>
      <c r="U279">
        <v>0.82378614293507924</v>
      </c>
      <c r="V279" s="90">
        <v>0</v>
      </c>
    </row>
    <row r="280" spans="1:22" x14ac:dyDescent="0.25">
      <c r="A280" t="s">
        <v>29</v>
      </c>
      <c r="B280" t="s">
        <v>271</v>
      </c>
      <c r="C280" t="s">
        <v>272</v>
      </c>
      <c r="D280">
        <v>345</v>
      </c>
      <c r="E280" t="s">
        <v>638</v>
      </c>
      <c r="F280">
        <v>324.29999999999995</v>
      </c>
      <c r="G280">
        <v>324.29999999999995</v>
      </c>
      <c r="H280" t="s">
        <v>602</v>
      </c>
      <c r="I280" t="s">
        <v>603</v>
      </c>
      <c r="L280" t="s">
        <v>625</v>
      </c>
      <c r="O280">
        <v>358</v>
      </c>
      <c r="P280">
        <v>89</v>
      </c>
      <c r="Q280" t="b">
        <v>1</v>
      </c>
      <c r="R280">
        <v>10.74</v>
      </c>
      <c r="S280">
        <v>2</v>
      </c>
      <c r="T280">
        <v>368.74</v>
      </c>
      <c r="U280">
        <v>1.1370336108541477</v>
      </c>
      <c r="V280" s="90">
        <v>1200</v>
      </c>
    </row>
    <row r="281" spans="1:22" x14ac:dyDescent="0.25">
      <c r="A281" t="s">
        <v>29</v>
      </c>
      <c r="B281" t="s">
        <v>499</v>
      </c>
      <c r="C281" t="s">
        <v>500</v>
      </c>
      <c r="D281">
        <v>527</v>
      </c>
      <c r="F281">
        <v>495.38</v>
      </c>
      <c r="G281">
        <v>495.38</v>
      </c>
      <c r="H281" t="s">
        <v>613</v>
      </c>
      <c r="I281" t="s">
        <v>611</v>
      </c>
      <c r="J281" t="s">
        <v>612</v>
      </c>
      <c r="O281">
        <v>535</v>
      </c>
      <c r="P281">
        <v>88</v>
      </c>
      <c r="Q281" t="b">
        <v>1</v>
      </c>
      <c r="R281">
        <v>16.05</v>
      </c>
      <c r="S281">
        <v>2</v>
      </c>
      <c r="T281">
        <v>551.04999999999995</v>
      </c>
      <c r="U281">
        <v>1.1123783761960515</v>
      </c>
      <c r="V281" s="90">
        <v>1123.783761960515</v>
      </c>
    </row>
    <row r="282" spans="1:22" x14ac:dyDescent="0.25">
      <c r="A282" t="s">
        <v>26</v>
      </c>
      <c r="B282" t="s">
        <v>481</v>
      </c>
      <c r="C282" t="s">
        <v>482</v>
      </c>
      <c r="D282">
        <v>276</v>
      </c>
      <c r="F282">
        <v>259.44</v>
      </c>
      <c r="G282">
        <v>259.44</v>
      </c>
      <c r="H282" t="s">
        <v>610</v>
      </c>
      <c r="I282" t="s">
        <v>603</v>
      </c>
      <c r="L282" t="s">
        <v>631</v>
      </c>
      <c r="O282">
        <v>207</v>
      </c>
      <c r="P282">
        <v>89</v>
      </c>
      <c r="Q282" t="b">
        <v>1</v>
      </c>
      <c r="R282">
        <v>6.21</v>
      </c>
      <c r="S282">
        <v>1</v>
      </c>
      <c r="T282">
        <v>213.21</v>
      </c>
      <c r="U282">
        <v>0.82180851063829796</v>
      </c>
      <c r="V282" s="90">
        <v>0</v>
      </c>
    </row>
    <row r="283" spans="1:22" x14ac:dyDescent="0.25">
      <c r="A283" t="s">
        <v>26</v>
      </c>
      <c r="B283" t="s">
        <v>219</v>
      </c>
      <c r="C283" t="s">
        <v>220</v>
      </c>
      <c r="D283">
        <v>458</v>
      </c>
      <c r="F283">
        <v>430.52</v>
      </c>
      <c r="G283">
        <v>430.52</v>
      </c>
      <c r="H283" t="s">
        <v>610</v>
      </c>
      <c r="I283" t="s">
        <v>605</v>
      </c>
      <c r="L283" t="s">
        <v>616</v>
      </c>
      <c r="O283">
        <v>378</v>
      </c>
      <c r="P283">
        <v>86</v>
      </c>
      <c r="Q283" t="b">
        <v>1</v>
      </c>
      <c r="R283">
        <v>11.34</v>
      </c>
      <c r="S283">
        <v>2</v>
      </c>
      <c r="T283">
        <v>389.34</v>
      </c>
      <c r="U283">
        <v>0.90434823004738452</v>
      </c>
      <c r="V283" s="90">
        <v>0</v>
      </c>
    </row>
    <row r="284" spans="1:22" x14ac:dyDescent="0.25">
      <c r="A284" t="s">
        <v>26</v>
      </c>
      <c r="B284" t="s">
        <v>537</v>
      </c>
      <c r="C284" t="s">
        <v>538</v>
      </c>
      <c r="D284">
        <v>505</v>
      </c>
      <c r="F284">
        <v>474.7</v>
      </c>
      <c r="G284">
        <v>474.7</v>
      </c>
      <c r="O284">
        <v>507</v>
      </c>
      <c r="P284">
        <v>87</v>
      </c>
      <c r="Q284" t="b">
        <v>1</v>
      </c>
      <c r="R284">
        <v>15.209999999999999</v>
      </c>
      <c r="S284">
        <v>2</v>
      </c>
      <c r="T284">
        <v>522.21</v>
      </c>
      <c r="U284">
        <v>1.1000842637455235</v>
      </c>
      <c r="V284" s="90">
        <v>1000.8426374552348</v>
      </c>
    </row>
    <row r="285" spans="1:22" x14ac:dyDescent="0.25">
      <c r="A285" t="s">
        <v>29</v>
      </c>
      <c r="B285" t="s">
        <v>377</v>
      </c>
      <c r="C285" t="s">
        <v>378</v>
      </c>
      <c r="D285">
        <v>380</v>
      </c>
      <c r="F285">
        <v>357.2</v>
      </c>
      <c r="G285">
        <v>357.2</v>
      </c>
      <c r="H285" t="s">
        <v>602</v>
      </c>
      <c r="I285" t="s">
        <v>605</v>
      </c>
      <c r="L285" t="s">
        <v>634</v>
      </c>
      <c r="O285">
        <v>330</v>
      </c>
      <c r="P285">
        <v>87</v>
      </c>
      <c r="Q285" t="b">
        <v>1</v>
      </c>
      <c r="R285">
        <v>9.9</v>
      </c>
      <c r="S285">
        <v>1</v>
      </c>
      <c r="T285">
        <v>339.9</v>
      </c>
      <c r="U285">
        <v>0.95156774916013431</v>
      </c>
      <c r="V285" s="90">
        <v>0</v>
      </c>
    </row>
    <row r="286" spans="1:22" x14ac:dyDescent="0.25">
      <c r="A286" t="s">
        <v>25</v>
      </c>
      <c r="B286" t="s">
        <v>549</v>
      </c>
      <c r="C286" t="s">
        <v>550</v>
      </c>
      <c r="D286">
        <v>365</v>
      </c>
      <c r="F286">
        <v>343.09999999999997</v>
      </c>
      <c r="G286">
        <v>343.09999999999997</v>
      </c>
      <c r="O286">
        <v>351</v>
      </c>
      <c r="P286">
        <v>86</v>
      </c>
      <c r="Q286" t="b">
        <v>1</v>
      </c>
      <c r="R286">
        <v>10.53</v>
      </c>
      <c r="S286">
        <v>2</v>
      </c>
      <c r="T286">
        <v>361.53</v>
      </c>
      <c r="U286">
        <v>1.0537161177499272</v>
      </c>
      <c r="V286" s="90">
        <v>537.16117749927241</v>
      </c>
    </row>
    <row r="287" spans="1:22" x14ac:dyDescent="0.25">
      <c r="A287" t="s">
        <v>29</v>
      </c>
      <c r="B287" t="s">
        <v>82</v>
      </c>
      <c r="C287" t="s">
        <v>83</v>
      </c>
      <c r="D287">
        <v>580</v>
      </c>
      <c r="F287">
        <v>545.19999999999993</v>
      </c>
      <c r="G287">
        <v>545.19999999999993</v>
      </c>
      <c r="O287">
        <v>510</v>
      </c>
      <c r="P287">
        <v>87</v>
      </c>
      <c r="Q287" t="b">
        <v>1</v>
      </c>
      <c r="R287">
        <v>15.299999999999999</v>
      </c>
      <c r="S287">
        <v>2</v>
      </c>
      <c r="T287">
        <v>525.29999999999995</v>
      </c>
      <c r="U287">
        <v>0.96349963316214238</v>
      </c>
      <c r="V287" s="90">
        <v>0</v>
      </c>
    </row>
    <row r="288" spans="1:22" x14ac:dyDescent="0.25">
      <c r="A288" t="s">
        <v>29</v>
      </c>
      <c r="B288" t="s">
        <v>639</v>
      </c>
      <c r="C288" t="s">
        <v>640</v>
      </c>
      <c r="D288">
        <v>636</v>
      </c>
      <c r="F288">
        <v>597.83999999999992</v>
      </c>
      <c r="G288">
        <v>597.83999999999992</v>
      </c>
      <c r="O288">
        <v>616</v>
      </c>
      <c r="P288">
        <v>85</v>
      </c>
      <c r="Q288" t="b">
        <v>1</v>
      </c>
      <c r="R288">
        <v>18.48</v>
      </c>
      <c r="T288">
        <v>634.48</v>
      </c>
      <c r="U288">
        <v>1.0612873009500872</v>
      </c>
      <c r="V288" s="90">
        <v>612.8730095008716</v>
      </c>
    </row>
  </sheetData>
  <autoFilter ref="A1:X1" xr:uid="{5EAAC41E-D402-40E6-B073-2B7826718539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4954"/>
  <sheetViews>
    <sheetView topLeftCell="A449" workbookViewId="0">
      <selection activeCell="H470" sqref="H470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75" t="s">
        <v>22</v>
      </c>
      <c r="B1" s="76" t="s">
        <v>7</v>
      </c>
      <c r="C1" s="76" t="s">
        <v>0</v>
      </c>
      <c r="D1" s="76" t="s">
        <v>1</v>
      </c>
      <c r="E1" s="76" t="s">
        <v>2</v>
      </c>
    </row>
    <row r="2" spans="1:5" x14ac:dyDescent="0.2">
      <c r="A2" s="10" t="s">
        <v>23</v>
      </c>
      <c r="B2" s="77" t="s">
        <v>25</v>
      </c>
      <c r="C2" s="78" t="s">
        <v>136</v>
      </c>
      <c r="D2" s="78" t="s">
        <v>137</v>
      </c>
      <c r="E2" s="78">
        <v>457</v>
      </c>
    </row>
    <row r="3" spans="1:5" x14ac:dyDescent="0.2">
      <c r="A3" s="10" t="s">
        <v>23</v>
      </c>
      <c r="B3" s="77" t="s">
        <v>25</v>
      </c>
      <c r="C3" s="78" t="s">
        <v>303</v>
      </c>
      <c r="D3" s="78" t="s">
        <v>2071</v>
      </c>
      <c r="E3" s="78">
        <v>682</v>
      </c>
    </row>
    <row r="4" spans="1:5" x14ac:dyDescent="0.2">
      <c r="A4" s="10" t="s">
        <v>23</v>
      </c>
      <c r="B4" s="77" t="s">
        <v>25</v>
      </c>
      <c r="C4" s="78" t="s">
        <v>423</v>
      </c>
      <c r="D4" s="78" t="s">
        <v>424</v>
      </c>
      <c r="E4" s="78">
        <v>278</v>
      </c>
    </row>
    <row r="5" spans="1:5" x14ac:dyDescent="0.2">
      <c r="A5" s="10" t="s">
        <v>23</v>
      </c>
      <c r="B5" s="79" t="s">
        <v>25</v>
      </c>
      <c r="C5" s="80" t="s">
        <v>379</v>
      </c>
      <c r="D5" s="80" t="s">
        <v>380</v>
      </c>
      <c r="E5" s="80">
        <v>400</v>
      </c>
    </row>
    <row r="6" spans="1:5" x14ac:dyDescent="0.2">
      <c r="A6" s="10" t="s">
        <v>23</v>
      </c>
      <c r="B6" s="79" t="s">
        <v>25</v>
      </c>
      <c r="C6" s="80" t="s">
        <v>118</v>
      </c>
      <c r="D6" s="80" t="s">
        <v>119</v>
      </c>
      <c r="E6" s="80">
        <v>500</v>
      </c>
    </row>
    <row r="7" spans="1:5" x14ac:dyDescent="0.2">
      <c r="A7" s="10" t="s">
        <v>23</v>
      </c>
      <c r="B7" s="77" t="s">
        <v>25</v>
      </c>
      <c r="C7" s="78" t="s">
        <v>584</v>
      </c>
      <c r="D7" s="78" t="s">
        <v>2072</v>
      </c>
      <c r="E7" s="78">
        <v>166</v>
      </c>
    </row>
    <row r="8" spans="1:5" x14ac:dyDescent="0.2">
      <c r="A8" s="10" t="s">
        <v>23</v>
      </c>
      <c r="B8" s="79" t="s">
        <v>25</v>
      </c>
      <c r="C8" s="80" t="s">
        <v>166</v>
      </c>
      <c r="D8" s="80" t="s">
        <v>167</v>
      </c>
      <c r="E8" s="80">
        <v>227</v>
      </c>
    </row>
    <row r="9" spans="1:5" x14ac:dyDescent="0.2">
      <c r="A9" s="10" t="s">
        <v>23</v>
      </c>
      <c r="B9" s="77" t="s">
        <v>25</v>
      </c>
      <c r="C9" s="78" t="s">
        <v>341</v>
      </c>
      <c r="D9" s="78" t="s">
        <v>342</v>
      </c>
      <c r="E9" s="78">
        <v>351</v>
      </c>
    </row>
    <row r="10" spans="1:5" x14ac:dyDescent="0.2">
      <c r="A10" s="10" t="s">
        <v>23</v>
      </c>
      <c r="B10" s="77" t="s">
        <v>25</v>
      </c>
      <c r="C10" s="78" t="s">
        <v>227</v>
      </c>
      <c r="D10" s="78" t="s">
        <v>228</v>
      </c>
      <c r="E10" s="78">
        <v>558</v>
      </c>
    </row>
    <row r="11" spans="1:5" x14ac:dyDescent="0.2">
      <c r="A11" s="10" t="s">
        <v>23</v>
      </c>
      <c r="B11" s="79" t="s">
        <v>25</v>
      </c>
      <c r="C11" s="80" t="s">
        <v>439</v>
      </c>
      <c r="D11" s="80" t="s">
        <v>440</v>
      </c>
      <c r="E11" s="80">
        <v>588</v>
      </c>
    </row>
    <row r="12" spans="1:5" x14ac:dyDescent="0.2">
      <c r="A12" s="10" t="s">
        <v>23</v>
      </c>
      <c r="B12" s="79" t="s">
        <v>25</v>
      </c>
      <c r="C12" s="80" t="s">
        <v>577</v>
      </c>
      <c r="D12" s="80" t="s">
        <v>578</v>
      </c>
      <c r="E12" s="80">
        <v>340</v>
      </c>
    </row>
    <row r="13" spans="1:5" x14ac:dyDescent="0.2">
      <c r="A13" s="10" t="s">
        <v>23</v>
      </c>
      <c r="B13" s="79" t="s">
        <v>25</v>
      </c>
      <c r="C13" s="80" t="s">
        <v>573</v>
      </c>
      <c r="D13" s="80" t="s">
        <v>574</v>
      </c>
      <c r="E13" s="80">
        <v>443</v>
      </c>
    </row>
    <row r="14" spans="1:5" x14ac:dyDescent="0.2">
      <c r="A14" s="10" t="s">
        <v>23</v>
      </c>
      <c r="B14" s="79" t="s">
        <v>25</v>
      </c>
      <c r="C14" s="80" t="s">
        <v>217</v>
      </c>
      <c r="D14" s="80" t="s">
        <v>218</v>
      </c>
      <c r="E14" s="80">
        <v>414</v>
      </c>
    </row>
    <row r="15" spans="1:5" x14ac:dyDescent="0.2">
      <c r="A15" s="10" t="s">
        <v>23</v>
      </c>
      <c r="B15" s="77" t="s">
        <v>25</v>
      </c>
      <c r="C15" s="78" t="s">
        <v>359</v>
      </c>
      <c r="D15" s="78" t="s">
        <v>360</v>
      </c>
      <c r="E15" s="78">
        <v>290</v>
      </c>
    </row>
    <row r="16" spans="1:5" x14ac:dyDescent="0.2">
      <c r="A16" s="10" t="s">
        <v>23</v>
      </c>
      <c r="B16" s="79" t="s">
        <v>25</v>
      </c>
      <c r="C16" s="80" t="s">
        <v>600</v>
      </c>
      <c r="D16" s="80" t="s">
        <v>601</v>
      </c>
      <c r="E16" s="80">
        <v>286</v>
      </c>
    </row>
    <row r="17" spans="1:5" x14ac:dyDescent="0.2">
      <c r="A17" s="10" t="s">
        <v>23</v>
      </c>
      <c r="B17" s="79" t="s">
        <v>25</v>
      </c>
      <c r="C17" s="80" t="s">
        <v>473</v>
      </c>
      <c r="D17" s="80" t="s">
        <v>474</v>
      </c>
      <c r="E17" s="80">
        <v>303</v>
      </c>
    </row>
    <row r="18" spans="1:5" x14ac:dyDescent="0.2">
      <c r="A18" s="10" t="s">
        <v>23</v>
      </c>
      <c r="B18" s="77" t="s">
        <v>25</v>
      </c>
      <c r="C18" s="78" t="s">
        <v>541</v>
      </c>
      <c r="D18" s="78" t="s">
        <v>542</v>
      </c>
      <c r="E18" s="78">
        <v>317</v>
      </c>
    </row>
    <row r="19" spans="1:5" x14ac:dyDescent="0.2">
      <c r="A19" s="10" t="s">
        <v>23</v>
      </c>
      <c r="B19" s="79" t="s">
        <v>25</v>
      </c>
      <c r="C19" s="80" t="s">
        <v>590</v>
      </c>
      <c r="D19" s="80" t="s">
        <v>591</v>
      </c>
      <c r="E19" s="80">
        <v>401</v>
      </c>
    </row>
    <row r="20" spans="1:5" x14ac:dyDescent="0.2">
      <c r="A20" s="10" t="s">
        <v>23</v>
      </c>
      <c r="B20" s="77" t="s">
        <v>25</v>
      </c>
      <c r="C20" s="78" t="s">
        <v>385</v>
      </c>
      <c r="D20" s="78" t="s">
        <v>1074</v>
      </c>
      <c r="E20" s="78">
        <v>360</v>
      </c>
    </row>
    <row r="21" spans="1:5" x14ac:dyDescent="0.2">
      <c r="A21" s="10" t="s">
        <v>23</v>
      </c>
      <c r="B21" s="79" t="s">
        <v>25</v>
      </c>
      <c r="C21" s="80" t="s">
        <v>2073</v>
      </c>
      <c r="D21" s="80" t="s">
        <v>1376</v>
      </c>
      <c r="E21" s="80">
        <v>281</v>
      </c>
    </row>
    <row r="22" spans="1:5" x14ac:dyDescent="0.2">
      <c r="A22" s="10" t="s">
        <v>23</v>
      </c>
      <c r="B22" s="77" t="s">
        <v>25</v>
      </c>
      <c r="C22" s="78" t="s">
        <v>48</v>
      </c>
      <c r="D22" s="78" t="s">
        <v>49</v>
      </c>
      <c r="E22" s="78">
        <v>530</v>
      </c>
    </row>
    <row r="23" spans="1:5" x14ac:dyDescent="0.2">
      <c r="A23" s="10" t="s">
        <v>23</v>
      </c>
      <c r="B23" s="79" t="s">
        <v>25</v>
      </c>
      <c r="C23" s="80" t="s">
        <v>142</v>
      </c>
      <c r="D23" s="80" t="s">
        <v>143</v>
      </c>
      <c r="E23" s="80">
        <v>337</v>
      </c>
    </row>
    <row r="24" spans="1:5" x14ac:dyDescent="0.2">
      <c r="A24" s="10" t="s">
        <v>23</v>
      </c>
      <c r="B24" s="79" t="s">
        <v>25</v>
      </c>
      <c r="C24" s="80" t="s">
        <v>130</v>
      </c>
      <c r="D24" s="80" t="s">
        <v>131</v>
      </c>
      <c r="E24" s="80">
        <v>423</v>
      </c>
    </row>
    <row r="25" spans="1:5" x14ac:dyDescent="0.2">
      <c r="A25" s="10" t="s">
        <v>23</v>
      </c>
      <c r="B25" s="79" t="s">
        <v>25</v>
      </c>
      <c r="C25" s="80" t="s">
        <v>2074</v>
      </c>
      <c r="D25" s="80" t="s">
        <v>562</v>
      </c>
      <c r="E25" s="80">
        <v>358</v>
      </c>
    </row>
    <row r="26" spans="1:5" x14ac:dyDescent="0.2">
      <c r="A26" s="10" t="s">
        <v>23</v>
      </c>
      <c r="B26" s="79" t="s">
        <v>25</v>
      </c>
      <c r="C26" s="80" t="s">
        <v>299</v>
      </c>
      <c r="D26" s="80" t="s">
        <v>300</v>
      </c>
      <c r="E26" s="80">
        <v>329</v>
      </c>
    </row>
    <row r="27" spans="1:5" x14ac:dyDescent="0.2">
      <c r="A27" s="10" t="s">
        <v>23</v>
      </c>
      <c r="B27" s="79" t="s">
        <v>25</v>
      </c>
      <c r="C27" s="80" t="s">
        <v>529</v>
      </c>
      <c r="D27" s="80" t="s">
        <v>530</v>
      </c>
      <c r="E27" s="80">
        <v>270</v>
      </c>
    </row>
    <row r="28" spans="1:5" x14ac:dyDescent="0.2">
      <c r="A28" s="10" t="s">
        <v>23</v>
      </c>
      <c r="B28" s="79" t="s">
        <v>25</v>
      </c>
      <c r="C28" s="80" t="s">
        <v>301</v>
      </c>
      <c r="D28" s="80" t="s">
        <v>302</v>
      </c>
      <c r="E28" s="80">
        <v>382</v>
      </c>
    </row>
    <row r="29" spans="1:5" x14ac:dyDescent="0.2">
      <c r="A29" s="10" t="s">
        <v>23</v>
      </c>
      <c r="B29" s="77" t="s">
        <v>25</v>
      </c>
      <c r="C29" s="78" t="s">
        <v>493</v>
      </c>
      <c r="D29" s="78" t="s">
        <v>494</v>
      </c>
      <c r="E29" s="78">
        <v>410</v>
      </c>
    </row>
    <row r="30" spans="1:5" x14ac:dyDescent="0.2">
      <c r="A30" s="10" t="s">
        <v>23</v>
      </c>
      <c r="B30" s="79" t="s">
        <v>25</v>
      </c>
      <c r="C30" s="80" t="s">
        <v>38</v>
      </c>
      <c r="D30" s="80" t="s">
        <v>39</v>
      </c>
      <c r="E30" s="80">
        <v>248</v>
      </c>
    </row>
    <row r="31" spans="1:5" x14ac:dyDescent="0.2">
      <c r="A31" s="10" t="s">
        <v>23</v>
      </c>
      <c r="B31" s="77" t="s">
        <v>25</v>
      </c>
      <c r="C31" s="78" t="s">
        <v>339</v>
      </c>
      <c r="D31" s="78" t="s">
        <v>340</v>
      </c>
      <c r="E31" s="78">
        <v>299</v>
      </c>
    </row>
    <row r="32" spans="1:5" x14ac:dyDescent="0.2">
      <c r="A32" s="10" t="s">
        <v>23</v>
      </c>
      <c r="B32" s="77" t="s">
        <v>25</v>
      </c>
      <c r="C32" s="78" t="s">
        <v>509</v>
      </c>
      <c r="D32" s="78" t="s">
        <v>510</v>
      </c>
      <c r="E32" s="78">
        <v>330</v>
      </c>
    </row>
    <row r="33" spans="1:5" x14ac:dyDescent="0.2">
      <c r="A33" s="10" t="s">
        <v>23</v>
      </c>
      <c r="B33" s="77" t="s">
        <v>25</v>
      </c>
      <c r="C33" s="78" t="s">
        <v>110</v>
      </c>
      <c r="D33" s="78" t="s">
        <v>111</v>
      </c>
      <c r="E33" s="78">
        <v>239</v>
      </c>
    </row>
    <row r="34" spans="1:5" x14ac:dyDescent="0.2">
      <c r="A34" s="10" t="s">
        <v>23</v>
      </c>
      <c r="B34" s="79" t="s">
        <v>25</v>
      </c>
      <c r="C34" s="80" t="s">
        <v>2075</v>
      </c>
      <c r="D34" s="80" t="s">
        <v>191</v>
      </c>
      <c r="E34" s="80">
        <v>513</v>
      </c>
    </row>
    <row r="35" spans="1:5" x14ac:dyDescent="0.2">
      <c r="A35" s="10" t="s">
        <v>23</v>
      </c>
      <c r="B35" s="77" t="s">
        <v>25</v>
      </c>
      <c r="C35" s="78" t="s">
        <v>241</v>
      </c>
      <c r="D35" s="78" t="s">
        <v>242</v>
      </c>
      <c r="E35" s="78">
        <v>304</v>
      </c>
    </row>
    <row r="36" spans="1:5" x14ac:dyDescent="0.2">
      <c r="A36" s="10" t="s">
        <v>23</v>
      </c>
      <c r="B36" s="79" t="s">
        <v>25</v>
      </c>
      <c r="C36" s="80" t="s">
        <v>2076</v>
      </c>
      <c r="D36" s="80" t="s">
        <v>2077</v>
      </c>
      <c r="E36" s="80">
        <v>403</v>
      </c>
    </row>
    <row r="37" spans="1:5" x14ac:dyDescent="0.2">
      <c r="A37" s="10" t="s">
        <v>23</v>
      </c>
      <c r="B37" s="77" t="s">
        <v>25</v>
      </c>
      <c r="C37" s="78" t="s">
        <v>518</v>
      </c>
      <c r="D37" s="78" t="s">
        <v>518</v>
      </c>
      <c r="E37" s="78">
        <v>714</v>
      </c>
    </row>
    <row r="38" spans="1:5" x14ac:dyDescent="0.2">
      <c r="A38" s="10" t="s">
        <v>23</v>
      </c>
      <c r="B38" s="77" t="s">
        <v>25</v>
      </c>
      <c r="C38" s="78" t="s">
        <v>535</v>
      </c>
      <c r="D38" s="78" t="s">
        <v>536</v>
      </c>
      <c r="E38" s="78">
        <v>386</v>
      </c>
    </row>
    <row r="39" spans="1:5" x14ac:dyDescent="0.2">
      <c r="A39" s="10" t="s">
        <v>23</v>
      </c>
      <c r="B39" s="77" t="s">
        <v>25</v>
      </c>
      <c r="C39" s="78" t="s">
        <v>401</v>
      </c>
      <c r="D39" s="78" t="s">
        <v>402</v>
      </c>
      <c r="E39" s="78">
        <v>550</v>
      </c>
    </row>
    <row r="40" spans="1:5" x14ac:dyDescent="0.2">
      <c r="A40" s="10" t="s">
        <v>23</v>
      </c>
      <c r="B40" s="79" t="s">
        <v>25</v>
      </c>
      <c r="C40" s="80" t="s">
        <v>297</v>
      </c>
      <c r="D40" s="80" t="s">
        <v>298</v>
      </c>
      <c r="E40" s="80">
        <v>320</v>
      </c>
    </row>
    <row r="41" spans="1:5" x14ac:dyDescent="0.2">
      <c r="A41" s="10" t="s">
        <v>23</v>
      </c>
      <c r="B41" s="77" t="s">
        <v>25</v>
      </c>
      <c r="C41" s="78" t="s">
        <v>2078</v>
      </c>
      <c r="D41" s="78" t="s">
        <v>1532</v>
      </c>
      <c r="E41" s="78">
        <v>611</v>
      </c>
    </row>
    <row r="42" spans="1:5" x14ac:dyDescent="0.2">
      <c r="A42" s="10" t="s">
        <v>23</v>
      </c>
      <c r="B42" s="77" t="s">
        <v>25</v>
      </c>
      <c r="C42" s="78" t="s">
        <v>104</v>
      </c>
      <c r="D42" s="78" t="s">
        <v>105</v>
      </c>
      <c r="E42" s="78">
        <v>325</v>
      </c>
    </row>
    <row r="43" spans="1:5" x14ac:dyDescent="0.2">
      <c r="A43" s="10" t="s">
        <v>23</v>
      </c>
      <c r="B43" s="79" t="s">
        <v>25</v>
      </c>
      <c r="C43" s="80" t="s">
        <v>317</v>
      </c>
      <c r="D43" s="80" t="s">
        <v>318</v>
      </c>
      <c r="E43" s="80">
        <v>436</v>
      </c>
    </row>
    <row r="44" spans="1:5" x14ac:dyDescent="0.2">
      <c r="A44" s="10" t="s">
        <v>23</v>
      </c>
      <c r="B44" s="79" t="s">
        <v>25</v>
      </c>
      <c r="C44" s="80" t="s">
        <v>2079</v>
      </c>
      <c r="D44" s="80" t="s">
        <v>777</v>
      </c>
      <c r="E44" s="80">
        <v>419</v>
      </c>
    </row>
    <row r="45" spans="1:5" x14ac:dyDescent="0.2">
      <c r="A45" s="10" t="s">
        <v>23</v>
      </c>
      <c r="B45" s="77" t="s">
        <v>25</v>
      </c>
      <c r="C45" s="78" t="s">
        <v>519</v>
      </c>
      <c r="D45" s="78" t="s">
        <v>520</v>
      </c>
      <c r="E45" s="78">
        <v>451</v>
      </c>
    </row>
    <row r="46" spans="1:5" x14ac:dyDescent="0.2">
      <c r="A46" s="10" t="s">
        <v>23</v>
      </c>
      <c r="B46" s="77" t="s">
        <v>25</v>
      </c>
      <c r="C46" s="78" t="s">
        <v>253</v>
      </c>
      <c r="D46" s="78" t="s">
        <v>254</v>
      </c>
      <c r="E46" s="78">
        <v>300</v>
      </c>
    </row>
    <row r="47" spans="1:5" x14ac:dyDescent="0.2">
      <c r="A47" s="10" t="s">
        <v>23</v>
      </c>
      <c r="B47" s="79" t="s">
        <v>25</v>
      </c>
      <c r="C47" s="80" t="s">
        <v>309</v>
      </c>
      <c r="D47" s="80" t="s">
        <v>1669</v>
      </c>
      <c r="E47" s="80">
        <v>519</v>
      </c>
    </row>
    <row r="48" spans="1:5" x14ac:dyDescent="0.2">
      <c r="A48" s="10" t="s">
        <v>23</v>
      </c>
      <c r="B48" s="79" t="s">
        <v>25</v>
      </c>
      <c r="C48" s="80" t="s">
        <v>114</v>
      </c>
      <c r="D48" s="80" t="s">
        <v>115</v>
      </c>
      <c r="E48" s="80">
        <v>910</v>
      </c>
    </row>
    <row r="49" spans="1:5" x14ac:dyDescent="0.2">
      <c r="A49" s="10" t="s">
        <v>23</v>
      </c>
      <c r="B49" s="79" t="s">
        <v>25</v>
      </c>
      <c r="C49" s="80" t="s">
        <v>174</v>
      </c>
      <c r="D49" s="80" t="s">
        <v>175</v>
      </c>
      <c r="E49" s="80">
        <v>314</v>
      </c>
    </row>
    <row r="50" spans="1:5" x14ac:dyDescent="0.2">
      <c r="A50" s="10" t="s">
        <v>23</v>
      </c>
      <c r="B50" s="77" t="s">
        <v>25</v>
      </c>
      <c r="C50" s="78" t="s">
        <v>2080</v>
      </c>
      <c r="D50" s="78" t="s">
        <v>264</v>
      </c>
      <c r="E50" s="78">
        <v>219</v>
      </c>
    </row>
    <row r="51" spans="1:5" x14ac:dyDescent="0.2">
      <c r="A51" s="10" t="s">
        <v>23</v>
      </c>
      <c r="B51" s="77" t="s">
        <v>25</v>
      </c>
      <c r="C51" s="78" t="s">
        <v>491</v>
      </c>
      <c r="D51" s="78" t="s">
        <v>492</v>
      </c>
      <c r="E51" s="78">
        <v>490</v>
      </c>
    </row>
    <row r="52" spans="1:5" x14ac:dyDescent="0.2">
      <c r="A52" s="10" t="s">
        <v>23</v>
      </c>
      <c r="B52" s="77" t="s">
        <v>25</v>
      </c>
      <c r="C52" s="78" t="s">
        <v>269</v>
      </c>
      <c r="D52" s="78" t="s">
        <v>270</v>
      </c>
      <c r="E52" s="78">
        <v>322</v>
      </c>
    </row>
    <row r="53" spans="1:5" x14ac:dyDescent="0.2">
      <c r="A53" s="10" t="s">
        <v>23</v>
      </c>
      <c r="B53" s="79" t="s">
        <v>25</v>
      </c>
      <c r="C53" s="80" t="s">
        <v>435</v>
      </c>
      <c r="D53" s="80" t="s">
        <v>1768</v>
      </c>
      <c r="E53" s="80">
        <v>427</v>
      </c>
    </row>
    <row r="54" spans="1:5" x14ac:dyDescent="0.2">
      <c r="A54" s="10" t="s">
        <v>23</v>
      </c>
      <c r="B54" s="77" t="s">
        <v>25</v>
      </c>
      <c r="C54" s="78" t="s">
        <v>463</v>
      </c>
      <c r="D54" s="78" t="s">
        <v>464</v>
      </c>
      <c r="E54" s="78">
        <v>405</v>
      </c>
    </row>
    <row r="55" spans="1:5" x14ac:dyDescent="0.2">
      <c r="A55" s="10" t="s">
        <v>23</v>
      </c>
      <c r="B55" s="79" t="s">
        <v>25</v>
      </c>
      <c r="C55" s="80" t="s">
        <v>399</v>
      </c>
      <c r="D55" s="80" t="s">
        <v>400</v>
      </c>
      <c r="E55" s="80">
        <v>604</v>
      </c>
    </row>
    <row r="56" spans="1:5" x14ac:dyDescent="0.2">
      <c r="A56" s="10" t="s">
        <v>23</v>
      </c>
      <c r="B56" s="79" t="s">
        <v>25</v>
      </c>
      <c r="C56" s="80" t="s">
        <v>355</v>
      </c>
      <c r="D56" s="80" t="s">
        <v>356</v>
      </c>
      <c r="E56" s="80">
        <v>468</v>
      </c>
    </row>
    <row r="57" spans="1:5" x14ac:dyDescent="0.2">
      <c r="A57" s="10" t="s">
        <v>23</v>
      </c>
      <c r="B57" s="79" t="s">
        <v>25</v>
      </c>
      <c r="C57" s="80" t="s">
        <v>453</v>
      </c>
      <c r="D57" s="80" t="s">
        <v>454</v>
      </c>
      <c r="E57" s="80">
        <v>446</v>
      </c>
    </row>
    <row r="58" spans="1:5" x14ac:dyDescent="0.2">
      <c r="A58" s="10" t="s">
        <v>23</v>
      </c>
      <c r="B58" s="79" t="s">
        <v>25</v>
      </c>
      <c r="C58" s="80" t="s">
        <v>311</v>
      </c>
      <c r="D58" s="80" t="s">
        <v>312</v>
      </c>
      <c r="E58" s="80">
        <v>300</v>
      </c>
    </row>
    <row r="59" spans="1:5" x14ac:dyDescent="0.2">
      <c r="A59" s="10" t="s">
        <v>23</v>
      </c>
      <c r="B59" s="77" t="s">
        <v>25</v>
      </c>
      <c r="C59" s="78" t="s">
        <v>2081</v>
      </c>
      <c r="D59" s="78" t="s">
        <v>548</v>
      </c>
      <c r="E59" s="78">
        <v>365</v>
      </c>
    </row>
    <row r="60" spans="1:5" x14ac:dyDescent="0.2">
      <c r="A60" s="10" t="s">
        <v>23</v>
      </c>
      <c r="B60" s="77" t="s">
        <v>25</v>
      </c>
      <c r="C60" s="78" t="s">
        <v>96</v>
      </c>
      <c r="D60" s="78" t="s">
        <v>97</v>
      </c>
      <c r="E60" s="78">
        <v>250</v>
      </c>
    </row>
    <row r="61" spans="1:5" x14ac:dyDescent="0.2">
      <c r="A61" s="10" t="s">
        <v>23</v>
      </c>
      <c r="B61" s="77" t="s">
        <v>25</v>
      </c>
      <c r="C61" s="78" t="s">
        <v>106</v>
      </c>
      <c r="D61" s="78" t="s">
        <v>107</v>
      </c>
      <c r="E61" s="78">
        <v>430</v>
      </c>
    </row>
    <row r="62" spans="1:5" x14ac:dyDescent="0.2">
      <c r="A62" s="10" t="s">
        <v>23</v>
      </c>
      <c r="B62" s="81" t="s">
        <v>28</v>
      </c>
      <c r="C62" s="80" t="s">
        <v>433</v>
      </c>
      <c r="D62" s="80" t="s">
        <v>434</v>
      </c>
      <c r="E62" s="80">
        <v>610</v>
      </c>
    </row>
    <row r="63" spans="1:5" x14ac:dyDescent="0.2">
      <c r="A63" s="10" t="s">
        <v>23</v>
      </c>
      <c r="B63" s="82" t="s">
        <v>28</v>
      </c>
      <c r="C63" s="78" t="s">
        <v>2082</v>
      </c>
      <c r="D63" s="78" t="s">
        <v>364</v>
      </c>
      <c r="E63" s="78">
        <v>512</v>
      </c>
    </row>
    <row r="64" spans="1:5" x14ac:dyDescent="0.2">
      <c r="A64" s="10" t="s">
        <v>23</v>
      </c>
      <c r="B64" s="81" t="s">
        <v>28</v>
      </c>
      <c r="C64" s="80" t="s">
        <v>393</v>
      </c>
      <c r="D64" s="80" t="s">
        <v>394</v>
      </c>
      <c r="E64" s="80">
        <v>242</v>
      </c>
    </row>
    <row r="65" spans="1:5" x14ac:dyDescent="0.2">
      <c r="A65" s="10" t="s">
        <v>23</v>
      </c>
      <c r="B65" s="81" t="s">
        <v>28</v>
      </c>
      <c r="C65" s="80" t="s">
        <v>60</v>
      </c>
      <c r="D65" s="80" t="s">
        <v>61</v>
      </c>
      <c r="E65" s="80">
        <v>348</v>
      </c>
    </row>
    <row r="66" spans="1:5" x14ac:dyDescent="0.2">
      <c r="A66" s="10" t="s">
        <v>23</v>
      </c>
      <c r="B66" s="82" t="s">
        <v>28</v>
      </c>
      <c r="C66" s="78" t="s">
        <v>108</v>
      </c>
      <c r="D66" s="78" t="s">
        <v>109</v>
      </c>
      <c r="E66" s="78">
        <v>467</v>
      </c>
    </row>
    <row r="67" spans="1:5" x14ac:dyDescent="0.2">
      <c r="A67" s="10" t="s">
        <v>23</v>
      </c>
      <c r="B67" s="81" t="s">
        <v>28</v>
      </c>
      <c r="C67" s="80" t="s">
        <v>2083</v>
      </c>
      <c r="D67" s="80" t="s">
        <v>1206</v>
      </c>
      <c r="E67" s="80">
        <v>269</v>
      </c>
    </row>
    <row r="68" spans="1:5" x14ac:dyDescent="0.2">
      <c r="A68" s="10" t="s">
        <v>23</v>
      </c>
      <c r="B68" s="82" t="s">
        <v>28</v>
      </c>
      <c r="C68" s="78" t="s">
        <v>281</v>
      </c>
      <c r="D68" s="78" t="s">
        <v>282</v>
      </c>
      <c r="E68" s="78">
        <v>502</v>
      </c>
    </row>
    <row r="69" spans="1:5" x14ac:dyDescent="0.2">
      <c r="A69" s="10" t="s">
        <v>23</v>
      </c>
      <c r="B69" s="81" t="s">
        <v>28</v>
      </c>
      <c r="C69" s="80" t="s">
        <v>120</v>
      </c>
      <c r="D69" s="80" t="s">
        <v>121</v>
      </c>
      <c r="E69" s="80">
        <v>300</v>
      </c>
    </row>
    <row r="70" spans="1:5" x14ac:dyDescent="0.2">
      <c r="A70" s="10" t="s">
        <v>23</v>
      </c>
      <c r="B70" s="82" t="s">
        <v>28</v>
      </c>
      <c r="C70" s="78" t="s">
        <v>471</v>
      </c>
      <c r="D70" s="78" t="s">
        <v>472</v>
      </c>
      <c r="E70" s="78">
        <v>381</v>
      </c>
    </row>
    <row r="71" spans="1:5" x14ac:dyDescent="0.2">
      <c r="A71" s="10" t="s">
        <v>23</v>
      </c>
      <c r="B71" s="81" t="s">
        <v>28</v>
      </c>
      <c r="C71" s="80" t="s">
        <v>582</v>
      </c>
      <c r="D71" s="80" t="s">
        <v>583</v>
      </c>
      <c r="E71" s="80">
        <v>210</v>
      </c>
    </row>
    <row r="72" spans="1:5" x14ac:dyDescent="0.2">
      <c r="A72" s="10" t="s">
        <v>23</v>
      </c>
      <c r="B72" s="81" t="s">
        <v>28</v>
      </c>
      <c r="C72" s="80" t="s">
        <v>188</v>
      </c>
      <c r="D72" s="80" t="s">
        <v>189</v>
      </c>
      <c r="E72" s="80">
        <v>309</v>
      </c>
    </row>
    <row r="73" spans="1:5" x14ac:dyDescent="0.2">
      <c r="A73" s="10" t="s">
        <v>23</v>
      </c>
      <c r="B73" s="82" t="s">
        <v>28</v>
      </c>
      <c r="C73" s="78" t="s">
        <v>84</v>
      </c>
      <c r="D73" s="78" t="s">
        <v>1609</v>
      </c>
      <c r="E73" s="78">
        <v>230</v>
      </c>
    </row>
    <row r="74" spans="1:5" x14ac:dyDescent="0.2">
      <c r="A74" s="10" t="s">
        <v>23</v>
      </c>
      <c r="B74" s="82" t="s">
        <v>28</v>
      </c>
      <c r="C74" s="78" t="s">
        <v>2084</v>
      </c>
      <c r="D74" s="78" t="s">
        <v>1862</v>
      </c>
      <c r="E74" s="78">
        <v>555</v>
      </c>
    </row>
    <row r="75" spans="1:5" x14ac:dyDescent="0.2">
      <c r="A75" s="10" t="s">
        <v>23</v>
      </c>
      <c r="B75" s="82" t="s">
        <v>28</v>
      </c>
      <c r="C75" s="78" t="s">
        <v>223</v>
      </c>
      <c r="D75" s="78" t="s">
        <v>224</v>
      </c>
      <c r="E75" s="78">
        <v>404</v>
      </c>
    </row>
    <row r="76" spans="1:5" x14ac:dyDescent="0.2">
      <c r="A76" s="10" t="s">
        <v>23</v>
      </c>
      <c r="B76" s="82" t="s">
        <v>28</v>
      </c>
      <c r="C76" s="78" t="s">
        <v>411</v>
      </c>
      <c r="D76" s="78" t="s">
        <v>412</v>
      </c>
      <c r="E76" s="78">
        <v>300</v>
      </c>
    </row>
    <row r="77" spans="1:5" x14ac:dyDescent="0.2">
      <c r="A77" s="10" t="s">
        <v>23</v>
      </c>
      <c r="B77" s="82" t="s">
        <v>28</v>
      </c>
      <c r="C77" s="78" t="s">
        <v>305</v>
      </c>
      <c r="D77" s="78" t="s">
        <v>306</v>
      </c>
      <c r="E77" s="78">
        <v>338</v>
      </c>
    </row>
    <row r="78" spans="1:5" x14ac:dyDescent="0.2">
      <c r="A78" s="10" t="s">
        <v>23</v>
      </c>
      <c r="B78" s="81" t="s">
        <v>28</v>
      </c>
      <c r="C78" s="80" t="s">
        <v>335</v>
      </c>
      <c r="D78" s="80" t="s">
        <v>336</v>
      </c>
      <c r="E78" s="80">
        <v>360</v>
      </c>
    </row>
    <row r="79" spans="1:5" x14ac:dyDescent="0.2">
      <c r="A79" s="10" t="s">
        <v>23</v>
      </c>
      <c r="B79" s="81" t="s">
        <v>28</v>
      </c>
      <c r="C79" s="80" t="s">
        <v>2085</v>
      </c>
      <c r="D79" s="80" t="s">
        <v>1640</v>
      </c>
      <c r="E79" s="80">
        <v>297</v>
      </c>
    </row>
    <row r="80" spans="1:5" x14ac:dyDescent="0.2">
      <c r="A80" s="10" t="s">
        <v>23</v>
      </c>
      <c r="B80" s="82" t="s">
        <v>28</v>
      </c>
      <c r="C80" s="78" t="s">
        <v>245</v>
      </c>
      <c r="D80" s="78" t="s">
        <v>246</v>
      </c>
      <c r="E80" s="78">
        <v>327</v>
      </c>
    </row>
    <row r="81" spans="1:5" x14ac:dyDescent="0.2">
      <c r="A81" s="10" t="s">
        <v>23</v>
      </c>
      <c r="B81" s="82" t="s">
        <v>28</v>
      </c>
      <c r="C81" s="78" t="s">
        <v>331</v>
      </c>
      <c r="D81" s="78" t="s">
        <v>332</v>
      </c>
      <c r="E81" s="78">
        <v>417</v>
      </c>
    </row>
    <row r="82" spans="1:5" x14ac:dyDescent="0.2">
      <c r="A82" s="10" t="s">
        <v>23</v>
      </c>
      <c r="B82" s="81" t="s">
        <v>28</v>
      </c>
      <c r="C82" s="80" t="s">
        <v>2086</v>
      </c>
      <c r="D82" s="80" t="s">
        <v>1328</v>
      </c>
      <c r="E82" s="80">
        <v>275</v>
      </c>
    </row>
    <row r="83" spans="1:5" x14ac:dyDescent="0.2">
      <c r="A83" s="10" t="s">
        <v>23</v>
      </c>
      <c r="B83" s="81" t="s">
        <v>28</v>
      </c>
      <c r="C83" s="80" t="s">
        <v>395</v>
      </c>
      <c r="D83" s="80" t="s">
        <v>396</v>
      </c>
      <c r="E83" s="80">
        <v>357</v>
      </c>
    </row>
    <row r="84" spans="1:5" x14ac:dyDescent="0.2">
      <c r="A84" s="10" t="s">
        <v>23</v>
      </c>
      <c r="B84" s="82" t="s">
        <v>28</v>
      </c>
      <c r="C84" s="78" t="s">
        <v>50</v>
      </c>
      <c r="D84" s="78" t="s">
        <v>51</v>
      </c>
      <c r="E84" s="78">
        <v>413</v>
      </c>
    </row>
    <row r="85" spans="1:5" x14ac:dyDescent="0.2">
      <c r="A85" s="10" t="s">
        <v>23</v>
      </c>
      <c r="B85" s="82" t="s">
        <v>28</v>
      </c>
      <c r="C85" s="78" t="s">
        <v>495</v>
      </c>
      <c r="D85" s="78" t="s">
        <v>496</v>
      </c>
      <c r="E85" s="78">
        <v>428</v>
      </c>
    </row>
    <row r="86" spans="1:5" x14ac:dyDescent="0.2">
      <c r="A86" s="10" t="s">
        <v>23</v>
      </c>
      <c r="B86" s="82" t="s">
        <v>28</v>
      </c>
      <c r="C86" s="78" t="s">
        <v>2087</v>
      </c>
      <c r="D86" s="78" t="s">
        <v>193</v>
      </c>
      <c r="E86" s="78">
        <v>604</v>
      </c>
    </row>
    <row r="87" spans="1:5" x14ac:dyDescent="0.2">
      <c r="A87" s="10" t="s">
        <v>23</v>
      </c>
      <c r="B87" s="82" t="s">
        <v>28</v>
      </c>
      <c r="C87" s="78" t="s">
        <v>148</v>
      </c>
      <c r="D87" s="78" t="s">
        <v>149</v>
      </c>
      <c r="E87" s="78">
        <v>335</v>
      </c>
    </row>
    <row r="88" spans="1:5" x14ac:dyDescent="0.2">
      <c r="A88" s="10" t="s">
        <v>23</v>
      </c>
      <c r="B88" s="82" t="s">
        <v>28</v>
      </c>
      <c r="C88" s="78" t="s">
        <v>2088</v>
      </c>
      <c r="D88" s="78" t="s">
        <v>735</v>
      </c>
      <c r="E88" s="78">
        <v>364</v>
      </c>
    </row>
    <row r="89" spans="1:5" x14ac:dyDescent="0.2">
      <c r="A89" s="10" t="s">
        <v>23</v>
      </c>
      <c r="B89" s="81" t="s">
        <v>28</v>
      </c>
      <c r="C89" s="80" t="s">
        <v>419</v>
      </c>
      <c r="D89" s="80" t="s">
        <v>420</v>
      </c>
      <c r="E89" s="80">
        <v>427</v>
      </c>
    </row>
    <row r="90" spans="1:5" x14ac:dyDescent="0.2">
      <c r="A90" s="10" t="s">
        <v>23</v>
      </c>
      <c r="B90" s="81" t="s">
        <v>28</v>
      </c>
      <c r="C90" s="80" t="s">
        <v>239</v>
      </c>
      <c r="D90" s="80" t="s">
        <v>240</v>
      </c>
      <c r="E90" s="80">
        <v>394</v>
      </c>
    </row>
    <row r="91" spans="1:5" x14ac:dyDescent="0.2">
      <c r="A91" s="10" t="s">
        <v>23</v>
      </c>
      <c r="B91" s="82" t="s">
        <v>28</v>
      </c>
      <c r="C91" s="78" t="s">
        <v>409</v>
      </c>
      <c r="D91" s="78" t="s">
        <v>410</v>
      </c>
      <c r="E91" s="78">
        <v>390</v>
      </c>
    </row>
    <row r="92" spans="1:5" x14ac:dyDescent="0.2">
      <c r="A92" s="10" t="s">
        <v>23</v>
      </c>
      <c r="B92" s="82" t="s">
        <v>28</v>
      </c>
      <c r="C92" s="78" t="s">
        <v>66</v>
      </c>
      <c r="D92" s="78" t="s">
        <v>67</v>
      </c>
      <c r="E92" s="78">
        <v>322</v>
      </c>
    </row>
    <row r="93" spans="1:5" x14ac:dyDescent="0.2">
      <c r="A93" s="10" t="s">
        <v>23</v>
      </c>
      <c r="B93" s="82" t="s">
        <v>28</v>
      </c>
      <c r="C93" s="78" t="s">
        <v>46</v>
      </c>
      <c r="D93" s="78" t="s">
        <v>47</v>
      </c>
      <c r="E93" s="78">
        <v>354</v>
      </c>
    </row>
    <row r="94" spans="1:5" x14ac:dyDescent="0.2">
      <c r="A94" s="10" t="s">
        <v>23</v>
      </c>
      <c r="B94" s="81" t="s">
        <v>28</v>
      </c>
      <c r="C94" s="80" t="s">
        <v>194</v>
      </c>
      <c r="D94" s="80" t="s">
        <v>2089</v>
      </c>
      <c r="E94" s="80">
        <v>219</v>
      </c>
    </row>
    <row r="95" spans="1:5" x14ac:dyDescent="0.2">
      <c r="A95" s="10" t="s">
        <v>23</v>
      </c>
      <c r="B95" s="82" t="s">
        <v>28</v>
      </c>
      <c r="C95" s="78" t="s">
        <v>126</v>
      </c>
      <c r="D95" s="78" t="s">
        <v>127</v>
      </c>
      <c r="E95" s="78">
        <v>247</v>
      </c>
    </row>
    <row r="96" spans="1:5" x14ac:dyDescent="0.2">
      <c r="A96" s="10" t="s">
        <v>23</v>
      </c>
      <c r="B96" s="82" t="s">
        <v>28</v>
      </c>
      <c r="C96" s="78" t="s">
        <v>417</v>
      </c>
      <c r="D96" s="78" t="s">
        <v>418</v>
      </c>
      <c r="E96" s="78">
        <v>304</v>
      </c>
    </row>
    <row r="97" spans="1:5" x14ac:dyDescent="0.2">
      <c r="A97" s="10" t="s">
        <v>23</v>
      </c>
      <c r="B97" s="81" t="s">
        <v>28</v>
      </c>
      <c r="C97" s="80" t="s">
        <v>387</v>
      </c>
      <c r="D97" s="80" t="s">
        <v>388</v>
      </c>
      <c r="E97" s="80">
        <v>499</v>
      </c>
    </row>
    <row r="98" spans="1:5" x14ac:dyDescent="0.2">
      <c r="A98" s="10" t="s">
        <v>23</v>
      </c>
      <c r="B98" s="81" t="s">
        <v>28</v>
      </c>
      <c r="C98" s="80" t="s">
        <v>154</v>
      </c>
      <c r="D98" s="80" t="s">
        <v>155</v>
      </c>
      <c r="E98" s="80">
        <v>634</v>
      </c>
    </row>
    <row r="99" spans="1:5" x14ac:dyDescent="0.2">
      <c r="A99" s="10" t="s">
        <v>23</v>
      </c>
      <c r="B99" s="82" t="s">
        <v>28</v>
      </c>
      <c r="C99" s="78" t="s">
        <v>54</v>
      </c>
      <c r="D99" s="78" t="s">
        <v>55</v>
      </c>
      <c r="E99" s="78">
        <v>407</v>
      </c>
    </row>
    <row r="100" spans="1:5" x14ac:dyDescent="0.2">
      <c r="A100" s="10" t="s">
        <v>23</v>
      </c>
      <c r="B100" s="82" t="s">
        <v>28</v>
      </c>
      <c r="C100" s="78" t="s">
        <v>261</v>
      </c>
      <c r="D100" s="78" t="s">
        <v>262</v>
      </c>
      <c r="E100" s="78">
        <v>400</v>
      </c>
    </row>
    <row r="101" spans="1:5" x14ac:dyDescent="0.2">
      <c r="A101" s="10" t="s">
        <v>23</v>
      </c>
      <c r="B101" s="82" t="s">
        <v>28</v>
      </c>
      <c r="C101" s="78" t="s">
        <v>389</v>
      </c>
      <c r="D101" s="78" t="s">
        <v>390</v>
      </c>
      <c r="E101" s="78">
        <v>341</v>
      </c>
    </row>
    <row r="102" spans="1:5" x14ac:dyDescent="0.2">
      <c r="A102" s="10" t="s">
        <v>23</v>
      </c>
      <c r="B102" s="81" t="s">
        <v>28</v>
      </c>
      <c r="C102" s="80" t="s">
        <v>391</v>
      </c>
      <c r="D102" s="80" t="s">
        <v>392</v>
      </c>
      <c r="E102" s="80">
        <v>446</v>
      </c>
    </row>
    <row r="103" spans="1:5" x14ac:dyDescent="0.2">
      <c r="A103" s="10" t="s">
        <v>23</v>
      </c>
      <c r="B103" s="82" t="s">
        <v>28</v>
      </c>
      <c r="C103" s="78" t="s">
        <v>511</v>
      </c>
      <c r="D103" s="78" t="s">
        <v>512</v>
      </c>
      <c r="E103" s="78">
        <v>149</v>
      </c>
    </row>
    <row r="104" spans="1:5" x14ac:dyDescent="0.2">
      <c r="A104" s="10" t="s">
        <v>23</v>
      </c>
      <c r="B104" s="82" t="s">
        <v>28</v>
      </c>
      <c r="C104" s="78" t="s">
        <v>156</v>
      </c>
      <c r="D104" s="78" t="s">
        <v>157</v>
      </c>
      <c r="E104" s="78">
        <v>356</v>
      </c>
    </row>
    <row r="105" spans="1:5" x14ac:dyDescent="0.2">
      <c r="A105" s="10" t="s">
        <v>23</v>
      </c>
      <c r="B105" s="81" t="s">
        <v>28</v>
      </c>
      <c r="C105" s="80" t="s">
        <v>2090</v>
      </c>
      <c r="D105" s="80" t="s">
        <v>446</v>
      </c>
      <c r="E105" s="80">
        <v>289</v>
      </c>
    </row>
    <row r="106" spans="1:5" x14ac:dyDescent="0.2">
      <c r="A106" s="10" t="s">
        <v>23</v>
      </c>
      <c r="B106" s="82" t="s">
        <v>28</v>
      </c>
      <c r="C106" s="78" t="s">
        <v>255</v>
      </c>
      <c r="D106" s="78" t="s">
        <v>256</v>
      </c>
      <c r="E106" s="78">
        <v>450</v>
      </c>
    </row>
    <row r="107" spans="1:5" x14ac:dyDescent="0.2">
      <c r="A107" s="10" t="s">
        <v>23</v>
      </c>
      <c r="B107" s="81" t="s">
        <v>28</v>
      </c>
      <c r="C107" s="80" t="s">
        <v>2091</v>
      </c>
      <c r="D107" s="80" t="s">
        <v>2092</v>
      </c>
      <c r="E107" s="80">
        <v>478</v>
      </c>
    </row>
    <row r="108" spans="1:5" x14ac:dyDescent="0.2">
      <c r="A108" s="10" t="s">
        <v>23</v>
      </c>
      <c r="B108" s="82" t="s">
        <v>28</v>
      </c>
      <c r="C108" s="78" t="s">
        <v>198</v>
      </c>
      <c r="D108" s="78" t="s">
        <v>199</v>
      </c>
      <c r="E108" s="78">
        <v>388</v>
      </c>
    </row>
    <row r="109" spans="1:5" x14ac:dyDescent="0.2">
      <c r="A109" s="10" t="s">
        <v>23</v>
      </c>
      <c r="B109" s="81" t="s">
        <v>28</v>
      </c>
      <c r="C109" s="80" t="s">
        <v>429</v>
      </c>
      <c r="D109" s="80" t="s">
        <v>430</v>
      </c>
      <c r="E109" s="80">
        <v>528</v>
      </c>
    </row>
    <row r="110" spans="1:5" x14ac:dyDescent="0.2">
      <c r="A110" s="10" t="s">
        <v>23</v>
      </c>
      <c r="B110" s="81" t="s">
        <v>28</v>
      </c>
      <c r="C110" s="80" t="s">
        <v>415</v>
      </c>
      <c r="D110" s="80" t="s">
        <v>416</v>
      </c>
      <c r="E110" s="80">
        <v>320</v>
      </c>
    </row>
    <row r="111" spans="1:5" x14ac:dyDescent="0.2">
      <c r="A111" s="10" t="s">
        <v>23</v>
      </c>
      <c r="B111" s="82" t="s">
        <v>28</v>
      </c>
      <c r="C111" s="78" t="s">
        <v>88</v>
      </c>
      <c r="D111" s="78" t="s">
        <v>89</v>
      </c>
      <c r="E111" s="78">
        <v>250</v>
      </c>
    </row>
    <row r="112" spans="1:5" x14ac:dyDescent="0.2">
      <c r="A112" s="10" t="s">
        <v>23</v>
      </c>
      <c r="B112" s="82" t="s">
        <v>28</v>
      </c>
      <c r="C112" s="78" t="s">
        <v>2093</v>
      </c>
      <c r="D112" s="78" t="s">
        <v>252</v>
      </c>
      <c r="E112" s="78">
        <v>315</v>
      </c>
    </row>
    <row r="113" spans="1:5" x14ac:dyDescent="0.2">
      <c r="A113" s="10" t="s">
        <v>23</v>
      </c>
      <c r="B113" s="82" t="s">
        <v>28</v>
      </c>
      <c r="C113" s="78" t="s">
        <v>216</v>
      </c>
      <c r="D113" s="78" t="s">
        <v>1758</v>
      </c>
      <c r="E113" s="78">
        <v>515</v>
      </c>
    </row>
    <row r="114" spans="1:5" x14ac:dyDescent="0.2">
      <c r="A114" s="10" t="s">
        <v>23</v>
      </c>
      <c r="B114" s="81" t="s">
        <v>28</v>
      </c>
      <c r="C114" s="80" t="s">
        <v>347</v>
      </c>
      <c r="D114" s="80" t="s">
        <v>348</v>
      </c>
      <c r="E114" s="80">
        <v>702</v>
      </c>
    </row>
    <row r="115" spans="1:5" x14ac:dyDescent="0.2">
      <c r="A115" s="10" t="s">
        <v>23</v>
      </c>
      <c r="B115" s="81" t="s">
        <v>28</v>
      </c>
      <c r="C115" s="80" t="s">
        <v>381</v>
      </c>
      <c r="D115" s="80" t="s">
        <v>382</v>
      </c>
      <c r="E115" s="80">
        <v>457</v>
      </c>
    </row>
    <row r="116" spans="1:5" x14ac:dyDescent="0.2">
      <c r="A116" s="10" t="s">
        <v>23</v>
      </c>
      <c r="B116" s="82" t="s">
        <v>28</v>
      </c>
      <c r="C116" s="78" t="s">
        <v>2094</v>
      </c>
      <c r="D116" s="78" t="s">
        <v>2042</v>
      </c>
      <c r="E116" s="78">
        <v>330</v>
      </c>
    </row>
    <row r="117" spans="1:5" x14ac:dyDescent="0.2">
      <c r="A117" s="10" t="s">
        <v>23</v>
      </c>
      <c r="B117" s="81" t="s">
        <v>28</v>
      </c>
      <c r="C117" s="80" t="s">
        <v>2095</v>
      </c>
      <c r="D117" s="80" t="s">
        <v>504</v>
      </c>
      <c r="E117" s="80">
        <v>285</v>
      </c>
    </row>
    <row r="118" spans="1:5" x14ac:dyDescent="0.2">
      <c r="A118" s="10" t="s">
        <v>23</v>
      </c>
      <c r="B118" s="82" t="s">
        <v>28</v>
      </c>
      <c r="C118" s="78" t="s">
        <v>2096</v>
      </c>
      <c r="D118" s="78" t="s">
        <v>2097</v>
      </c>
      <c r="E118" s="78">
        <v>375</v>
      </c>
    </row>
    <row r="119" spans="1:5" x14ac:dyDescent="0.2">
      <c r="A119" s="10" t="s">
        <v>23</v>
      </c>
      <c r="B119" s="81" t="s">
        <v>28</v>
      </c>
      <c r="C119" s="80" t="s">
        <v>140</v>
      </c>
      <c r="D119" s="80" t="s">
        <v>141</v>
      </c>
      <c r="E119" s="80">
        <v>301</v>
      </c>
    </row>
    <row r="120" spans="1:5" x14ac:dyDescent="0.2">
      <c r="A120" s="10" t="s">
        <v>23</v>
      </c>
      <c r="B120" s="82" t="s">
        <v>28</v>
      </c>
      <c r="C120" s="78" t="s">
        <v>457</v>
      </c>
      <c r="D120" s="78" t="s">
        <v>458</v>
      </c>
      <c r="E120" s="78">
        <v>385</v>
      </c>
    </row>
    <row r="121" spans="1:5" x14ac:dyDescent="0.2">
      <c r="A121" s="10" t="s">
        <v>23</v>
      </c>
      <c r="B121" s="81" t="s">
        <v>28</v>
      </c>
      <c r="C121" s="80" t="s">
        <v>70</v>
      </c>
      <c r="D121" s="80" t="s">
        <v>71</v>
      </c>
      <c r="E121" s="80">
        <v>361</v>
      </c>
    </row>
    <row r="122" spans="1:5" x14ac:dyDescent="0.2">
      <c r="A122" s="10" t="s">
        <v>23</v>
      </c>
      <c r="B122" s="83" t="s">
        <v>29</v>
      </c>
      <c r="C122" s="80" t="s">
        <v>515</v>
      </c>
      <c r="D122" s="80" t="s">
        <v>2098</v>
      </c>
      <c r="E122" s="80">
        <v>427</v>
      </c>
    </row>
    <row r="123" spans="1:5" x14ac:dyDescent="0.2">
      <c r="A123" s="10" t="s">
        <v>23</v>
      </c>
      <c r="B123" s="83" t="s">
        <v>29</v>
      </c>
      <c r="C123" s="80" t="s">
        <v>40</v>
      </c>
      <c r="D123" s="80" t="s">
        <v>41</v>
      </c>
      <c r="E123" s="80">
        <v>322</v>
      </c>
    </row>
    <row r="124" spans="1:5" x14ac:dyDescent="0.2">
      <c r="A124" s="10" t="s">
        <v>23</v>
      </c>
      <c r="B124" s="83" t="s">
        <v>29</v>
      </c>
      <c r="C124" s="80" t="s">
        <v>186</v>
      </c>
      <c r="D124" s="80" t="s">
        <v>187</v>
      </c>
      <c r="E124" s="80">
        <v>512</v>
      </c>
    </row>
    <row r="125" spans="1:5" x14ac:dyDescent="0.2">
      <c r="A125" s="10" t="s">
        <v>23</v>
      </c>
      <c r="B125" s="83" t="s">
        <v>29</v>
      </c>
      <c r="C125" s="80" t="s">
        <v>555</v>
      </c>
      <c r="D125" s="80" t="s">
        <v>556</v>
      </c>
      <c r="E125" s="80">
        <v>525</v>
      </c>
    </row>
    <row r="126" spans="1:5" x14ac:dyDescent="0.2">
      <c r="A126" s="10" t="s">
        <v>23</v>
      </c>
      <c r="B126" s="83" t="s">
        <v>29</v>
      </c>
      <c r="C126" s="80" t="s">
        <v>132</v>
      </c>
      <c r="D126" s="80" t="s">
        <v>133</v>
      </c>
      <c r="E126" s="80">
        <v>354</v>
      </c>
    </row>
    <row r="127" spans="1:5" x14ac:dyDescent="0.2">
      <c r="A127" s="10" t="s">
        <v>23</v>
      </c>
      <c r="B127" s="84" t="s">
        <v>29</v>
      </c>
      <c r="C127" s="78" t="s">
        <v>469</v>
      </c>
      <c r="D127" s="78" t="s">
        <v>470</v>
      </c>
      <c r="E127" s="78">
        <v>403</v>
      </c>
    </row>
    <row r="128" spans="1:5" x14ac:dyDescent="0.2">
      <c r="A128" s="10" t="s">
        <v>23</v>
      </c>
      <c r="B128" s="84" t="s">
        <v>29</v>
      </c>
      <c r="C128" s="78" t="s">
        <v>383</v>
      </c>
      <c r="D128" s="78" t="s">
        <v>384</v>
      </c>
      <c r="E128" s="78">
        <v>428</v>
      </c>
    </row>
    <row r="129" spans="1:7" x14ac:dyDescent="0.2">
      <c r="A129" s="10" t="s">
        <v>23</v>
      </c>
      <c r="B129" s="83" t="s">
        <v>29</v>
      </c>
      <c r="C129" s="80" t="s">
        <v>210</v>
      </c>
      <c r="D129" s="80" t="s">
        <v>211</v>
      </c>
      <c r="E129" s="80">
        <v>363</v>
      </c>
    </row>
    <row r="130" spans="1:7" x14ac:dyDescent="0.2">
      <c r="A130" s="10" t="s">
        <v>23</v>
      </c>
      <c r="B130" s="83" t="s">
        <v>29</v>
      </c>
      <c r="C130" s="80" t="s">
        <v>251</v>
      </c>
      <c r="D130" s="80" t="s">
        <v>252</v>
      </c>
      <c r="E130" s="80">
        <v>315</v>
      </c>
    </row>
    <row r="131" spans="1:7" x14ac:dyDescent="0.2">
      <c r="A131" s="10" t="s">
        <v>23</v>
      </c>
      <c r="B131" s="84" t="s">
        <v>29</v>
      </c>
      <c r="C131" s="78" t="s">
        <v>557</v>
      </c>
      <c r="D131" s="78" t="s">
        <v>558</v>
      </c>
      <c r="E131" s="78">
        <v>318</v>
      </c>
    </row>
    <row r="132" spans="1:7" x14ac:dyDescent="0.2">
      <c r="A132" s="10" t="s">
        <v>23</v>
      </c>
      <c r="B132" s="84" t="s">
        <v>29</v>
      </c>
      <c r="C132" s="78" t="s">
        <v>405</v>
      </c>
      <c r="D132" s="78" t="s">
        <v>406</v>
      </c>
      <c r="E132" s="78">
        <v>338</v>
      </c>
    </row>
    <row r="133" spans="1:7" x14ac:dyDescent="0.2">
      <c r="A133" s="10" t="s">
        <v>23</v>
      </c>
      <c r="B133" s="84" t="s">
        <v>29</v>
      </c>
      <c r="C133" s="78" t="s">
        <v>285</v>
      </c>
      <c r="D133" s="78" t="s">
        <v>286</v>
      </c>
      <c r="E133" s="78">
        <v>455</v>
      </c>
    </row>
    <row r="134" spans="1:7" x14ac:dyDescent="0.2">
      <c r="A134" s="10" t="s">
        <v>23</v>
      </c>
      <c r="B134" s="83" t="s">
        <v>29</v>
      </c>
      <c r="C134" s="80" t="s">
        <v>333</v>
      </c>
      <c r="D134" s="80" t="s">
        <v>334</v>
      </c>
      <c r="E134" s="80">
        <v>138</v>
      </c>
    </row>
    <row r="135" spans="1:7" x14ac:dyDescent="0.2">
      <c r="A135" s="10" t="s">
        <v>23</v>
      </c>
      <c r="B135" s="83" t="s">
        <v>29</v>
      </c>
      <c r="C135" s="80" t="s">
        <v>265</v>
      </c>
      <c r="D135" s="80" t="s">
        <v>266</v>
      </c>
      <c r="E135" s="80">
        <v>300</v>
      </c>
    </row>
    <row r="136" spans="1:7" x14ac:dyDescent="0.2">
      <c r="A136" s="10" t="s">
        <v>23</v>
      </c>
      <c r="B136" s="83" t="s">
        <v>29</v>
      </c>
      <c r="C136" s="80" t="s">
        <v>178</v>
      </c>
      <c r="D136" s="80" t="s">
        <v>179</v>
      </c>
      <c r="E136" s="80">
        <v>230</v>
      </c>
    </row>
    <row r="137" spans="1:7" x14ac:dyDescent="0.2">
      <c r="A137" s="10" t="s">
        <v>23</v>
      </c>
      <c r="B137" s="83" t="s">
        <v>29</v>
      </c>
      <c r="C137" s="80" t="s">
        <v>277</v>
      </c>
      <c r="D137" s="80" t="s">
        <v>278</v>
      </c>
      <c r="E137" s="80">
        <v>417</v>
      </c>
    </row>
    <row r="138" spans="1:7" x14ac:dyDescent="0.2">
      <c r="A138" s="10" t="s">
        <v>23</v>
      </c>
      <c r="B138" s="83" t="s">
        <v>29</v>
      </c>
      <c r="C138" s="80" t="s">
        <v>2099</v>
      </c>
      <c r="D138" s="80" t="s">
        <v>1132</v>
      </c>
      <c r="E138" s="80">
        <v>335</v>
      </c>
    </row>
    <row r="139" spans="1:7" x14ac:dyDescent="0.2">
      <c r="A139" s="10" t="s">
        <v>23</v>
      </c>
      <c r="B139" s="83" t="s">
        <v>29</v>
      </c>
      <c r="C139" s="80" t="s">
        <v>319</v>
      </c>
      <c r="D139" s="80" t="s">
        <v>320</v>
      </c>
      <c r="E139" s="80">
        <v>326</v>
      </c>
    </row>
    <row r="140" spans="1:7" x14ac:dyDescent="0.2">
      <c r="A140" s="10" t="s">
        <v>23</v>
      </c>
      <c r="B140" s="84" t="s">
        <v>29</v>
      </c>
      <c r="C140" s="78" t="s">
        <v>2100</v>
      </c>
      <c r="D140" s="78" t="s">
        <v>2028</v>
      </c>
      <c r="E140" s="78">
        <v>293</v>
      </c>
    </row>
    <row r="141" spans="1:7" x14ac:dyDescent="0.2">
      <c r="A141" s="10" t="s">
        <v>23</v>
      </c>
      <c r="B141" s="83" t="s">
        <v>29</v>
      </c>
      <c r="C141" s="80" t="s">
        <v>343</v>
      </c>
      <c r="D141" s="80" t="s">
        <v>344</v>
      </c>
      <c r="E141" s="80">
        <v>309</v>
      </c>
    </row>
    <row r="142" spans="1:7" x14ac:dyDescent="0.2">
      <c r="A142" s="10" t="s">
        <v>23</v>
      </c>
      <c r="B142" s="84" t="s">
        <v>29</v>
      </c>
      <c r="C142" s="78" t="s">
        <v>162</v>
      </c>
      <c r="D142" s="78" t="s">
        <v>163</v>
      </c>
      <c r="E142" s="78">
        <v>300</v>
      </c>
    </row>
    <row r="143" spans="1:7" x14ac:dyDescent="0.2">
      <c r="A143" s="10" t="s">
        <v>23</v>
      </c>
      <c r="B143" s="83" t="s">
        <v>29</v>
      </c>
      <c r="C143" s="80" t="s">
        <v>180</v>
      </c>
      <c r="D143" s="80" t="s">
        <v>181</v>
      </c>
      <c r="E143" s="80">
        <v>438</v>
      </c>
      <c r="G143" s="12"/>
    </row>
    <row r="144" spans="1:7" x14ac:dyDescent="0.2">
      <c r="A144" s="10" t="s">
        <v>23</v>
      </c>
      <c r="B144" s="83" t="s">
        <v>29</v>
      </c>
      <c r="C144" s="80" t="s">
        <v>325</v>
      </c>
      <c r="D144" s="80" t="s">
        <v>326</v>
      </c>
      <c r="E144" s="80">
        <v>280</v>
      </c>
    </row>
    <row r="145" spans="1:5" x14ac:dyDescent="0.2">
      <c r="A145" s="10" t="s">
        <v>23</v>
      </c>
      <c r="B145" s="84" t="s">
        <v>29</v>
      </c>
      <c r="C145" s="78" t="s">
        <v>563</v>
      </c>
      <c r="D145" s="78" t="s">
        <v>564</v>
      </c>
      <c r="E145" s="78">
        <v>549</v>
      </c>
    </row>
    <row r="146" spans="1:5" x14ac:dyDescent="0.2">
      <c r="A146" s="10" t="s">
        <v>23</v>
      </c>
      <c r="B146" s="83" t="s">
        <v>29</v>
      </c>
      <c r="C146" s="80" t="s">
        <v>86</v>
      </c>
      <c r="D146" s="80" t="s">
        <v>87</v>
      </c>
      <c r="E146" s="80">
        <v>455</v>
      </c>
    </row>
    <row r="147" spans="1:5" x14ac:dyDescent="0.2">
      <c r="A147" s="10" t="s">
        <v>23</v>
      </c>
      <c r="B147" s="84" t="s">
        <v>29</v>
      </c>
      <c r="C147" s="78" t="s">
        <v>586</v>
      </c>
      <c r="D147" s="78" t="s">
        <v>587</v>
      </c>
      <c r="E147" s="78">
        <v>300</v>
      </c>
    </row>
    <row r="148" spans="1:5" x14ac:dyDescent="0.2">
      <c r="A148" s="10" t="s">
        <v>23</v>
      </c>
      <c r="B148" s="83" t="s">
        <v>29</v>
      </c>
      <c r="C148" s="80" t="s">
        <v>158</v>
      </c>
      <c r="D148" s="80" t="s">
        <v>159</v>
      </c>
      <c r="E148" s="80">
        <v>380</v>
      </c>
    </row>
    <row r="149" spans="1:5" x14ac:dyDescent="0.2">
      <c r="A149" s="10" t="s">
        <v>23</v>
      </c>
      <c r="B149" s="84" t="s">
        <v>29</v>
      </c>
      <c r="C149" s="78" t="s">
        <v>100</v>
      </c>
      <c r="D149" s="78" t="s">
        <v>101</v>
      </c>
      <c r="E149" s="78">
        <v>469</v>
      </c>
    </row>
    <row r="150" spans="1:5" x14ac:dyDescent="0.2">
      <c r="A150" s="10" t="s">
        <v>23</v>
      </c>
      <c r="B150" s="84" t="s">
        <v>29</v>
      </c>
      <c r="C150" s="78" t="s">
        <v>523</v>
      </c>
      <c r="D150" s="78" t="s">
        <v>524</v>
      </c>
      <c r="E150" s="78">
        <v>400</v>
      </c>
    </row>
    <row r="151" spans="1:5" x14ac:dyDescent="0.2">
      <c r="A151" s="10" t="s">
        <v>23</v>
      </c>
      <c r="B151" s="84" t="s">
        <v>29</v>
      </c>
      <c r="C151" s="78" t="s">
        <v>2101</v>
      </c>
      <c r="D151" s="78" t="s">
        <v>955</v>
      </c>
      <c r="E151" s="78">
        <v>367</v>
      </c>
    </row>
    <row r="152" spans="1:5" x14ac:dyDescent="0.2">
      <c r="A152" s="10" t="s">
        <v>23</v>
      </c>
      <c r="B152" s="84" t="s">
        <v>29</v>
      </c>
      <c r="C152" s="78" t="s">
        <v>164</v>
      </c>
      <c r="D152" s="78" t="s">
        <v>165</v>
      </c>
      <c r="E152" s="78">
        <v>225</v>
      </c>
    </row>
    <row r="153" spans="1:5" x14ac:dyDescent="0.2">
      <c r="A153" s="10" t="s">
        <v>23</v>
      </c>
      <c r="B153" s="84" t="s">
        <v>29</v>
      </c>
      <c r="C153" s="78" t="s">
        <v>531</v>
      </c>
      <c r="D153" s="78" t="s">
        <v>532</v>
      </c>
      <c r="E153" s="78">
        <v>608</v>
      </c>
    </row>
    <row r="154" spans="1:5" x14ac:dyDescent="0.2">
      <c r="A154" s="10" t="s">
        <v>23</v>
      </c>
      <c r="B154" s="84" t="s">
        <v>29</v>
      </c>
      <c r="C154" s="78" t="s">
        <v>553</v>
      </c>
      <c r="D154" s="78" t="s">
        <v>554</v>
      </c>
      <c r="E154" s="78">
        <v>550</v>
      </c>
    </row>
    <row r="155" spans="1:5" x14ac:dyDescent="0.2">
      <c r="A155" s="10" t="s">
        <v>23</v>
      </c>
      <c r="B155" s="84" t="s">
        <v>29</v>
      </c>
      <c r="C155" s="78" t="s">
        <v>437</v>
      </c>
      <c r="D155" s="78" t="s">
        <v>438</v>
      </c>
      <c r="E155" s="78">
        <v>388</v>
      </c>
    </row>
    <row r="156" spans="1:5" x14ac:dyDescent="0.2">
      <c r="A156" s="10" t="s">
        <v>23</v>
      </c>
      <c r="B156" s="84" t="s">
        <v>29</v>
      </c>
      <c r="C156" s="78" t="s">
        <v>204</v>
      </c>
      <c r="D156" s="78" t="s">
        <v>205</v>
      </c>
      <c r="E156" s="78">
        <v>204</v>
      </c>
    </row>
    <row r="157" spans="1:5" x14ac:dyDescent="0.2">
      <c r="A157" s="10" t="s">
        <v>23</v>
      </c>
      <c r="B157" s="83" t="s">
        <v>29</v>
      </c>
      <c r="C157" s="80" t="s">
        <v>182</v>
      </c>
      <c r="D157" s="80" t="s">
        <v>183</v>
      </c>
      <c r="E157" s="80">
        <v>450</v>
      </c>
    </row>
    <row r="158" spans="1:5" x14ac:dyDescent="0.2">
      <c r="A158" s="10" t="s">
        <v>23</v>
      </c>
      <c r="B158" s="83" t="s">
        <v>29</v>
      </c>
      <c r="C158" s="80" t="s">
        <v>349</v>
      </c>
      <c r="D158" s="80" t="s">
        <v>350</v>
      </c>
      <c r="E158" s="80">
        <v>341</v>
      </c>
    </row>
    <row r="159" spans="1:5" x14ac:dyDescent="0.2">
      <c r="A159" s="10" t="s">
        <v>23</v>
      </c>
      <c r="B159" s="84" t="s">
        <v>29</v>
      </c>
      <c r="C159" s="78" t="s">
        <v>257</v>
      </c>
      <c r="D159" s="78" t="s">
        <v>258</v>
      </c>
      <c r="E159" s="78">
        <v>501</v>
      </c>
    </row>
    <row r="160" spans="1:5" x14ac:dyDescent="0.2">
      <c r="A160" s="10" t="s">
        <v>23</v>
      </c>
      <c r="B160" s="84" t="s">
        <v>29</v>
      </c>
      <c r="C160" s="78" t="s">
        <v>68</v>
      </c>
      <c r="D160" s="78" t="s">
        <v>69</v>
      </c>
      <c r="E160" s="78">
        <v>312</v>
      </c>
    </row>
    <row r="161" spans="1:7" ht="15.75" x14ac:dyDescent="0.25">
      <c r="A161" s="10" t="s">
        <v>23</v>
      </c>
      <c r="B161" s="84" t="s">
        <v>29</v>
      </c>
      <c r="C161" s="78" t="s">
        <v>172</v>
      </c>
      <c r="D161" s="78" t="s">
        <v>173</v>
      </c>
      <c r="E161" s="78">
        <v>400</v>
      </c>
      <c r="F161" s="5"/>
      <c r="G161" s="5"/>
    </row>
    <row r="162" spans="1:7" ht="15.75" x14ac:dyDescent="0.25">
      <c r="A162" s="10" t="s">
        <v>23</v>
      </c>
      <c r="B162" s="84" t="s">
        <v>29</v>
      </c>
      <c r="C162" s="78" t="s">
        <v>176</v>
      </c>
      <c r="D162" s="78" t="s">
        <v>177</v>
      </c>
      <c r="E162" s="78">
        <v>268</v>
      </c>
      <c r="F162" s="5"/>
      <c r="G162" s="5"/>
    </row>
    <row r="163" spans="1:7" ht="15.75" x14ac:dyDescent="0.25">
      <c r="A163" s="10" t="s">
        <v>23</v>
      </c>
      <c r="B163" s="84" t="s">
        <v>29</v>
      </c>
      <c r="C163" s="78" t="s">
        <v>146</v>
      </c>
      <c r="D163" s="78" t="s">
        <v>147</v>
      </c>
      <c r="E163" s="78">
        <v>391</v>
      </c>
      <c r="F163" s="5"/>
      <c r="G163" s="5"/>
    </row>
    <row r="164" spans="1:7" ht="15.75" x14ac:dyDescent="0.25">
      <c r="A164" s="10" t="s">
        <v>23</v>
      </c>
      <c r="B164" s="84" t="s">
        <v>29</v>
      </c>
      <c r="C164" s="78" t="s">
        <v>293</v>
      </c>
      <c r="D164" s="78" t="s">
        <v>294</v>
      </c>
      <c r="E164" s="78">
        <v>445</v>
      </c>
      <c r="F164" s="5"/>
      <c r="G164" s="5"/>
    </row>
    <row r="165" spans="1:7" ht="15.75" x14ac:dyDescent="0.25">
      <c r="A165" s="10" t="s">
        <v>23</v>
      </c>
      <c r="B165" s="83" t="s">
        <v>29</v>
      </c>
      <c r="C165" s="80" t="s">
        <v>112</v>
      </c>
      <c r="D165" s="80" t="s">
        <v>113</v>
      </c>
      <c r="E165" s="80">
        <v>252</v>
      </c>
      <c r="F165" s="5"/>
      <c r="G165" s="5"/>
    </row>
    <row r="166" spans="1:7" ht="15.75" x14ac:dyDescent="0.25">
      <c r="A166" s="10" t="s">
        <v>23</v>
      </c>
      <c r="B166" s="84" t="s">
        <v>29</v>
      </c>
      <c r="C166" s="78" t="s">
        <v>579</v>
      </c>
      <c r="D166" s="78" t="s">
        <v>1739</v>
      </c>
      <c r="E166" s="78">
        <v>218</v>
      </c>
      <c r="F166" s="5"/>
      <c r="G166" s="5"/>
    </row>
    <row r="167" spans="1:7" ht="15.75" x14ac:dyDescent="0.25">
      <c r="A167" s="10" t="s">
        <v>23</v>
      </c>
      <c r="B167" s="84" t="s">
        <v>29</v>
      </c>
      <c r="C167" s="78" t="s">
        <v>152</v>
      </c>
      <c r="D167" s="78" t="s">
        <v>153</v>
      </c>
      <c r="E167" s="78">
        <v>360</v>
      </c>
      <c r="F167" s="5"/>
      <c r="G167" s="5"/>
    </row>
    <row r="168" spans="1:7" ht="15.75" x14ac:dyDescent="0.25">
      <c r="A168" s="10" t="s">
        <v>23</v>
      </c>
      <c r="B168" s="83" t="s">
        <v>29</v>
      </c>
      <c r="C168" s="80" t="s">
        <v>233</v>
      </c>
      <c r="D168" s="80" t="s">
        <v>234</v>
      </c>
      <c r="E168" s="80">
        <v>315</v>
      </c>
      <c r="F168" s="5"/>
      <c r="G168" s="5"/>
    </row>
    <row r="169" spans="1:7" ht="15.75" x14ac:dyDescent="0.25">
      <c r="A169" s="10" t="s">
        <v>23</v>
      </c>
      <c r="B169" s="84" t="s">
        <v>29</v>
      </c>
      <c r="C169" s="78" t="s">
        <v>513</v>
      </c>
      <c r="D169" s="78" t="s">
        <v>514</v>
      </c>
      <c r="E169" s="78">
        <v>288</v>
      </c>
      <c r="F169" s="5"/>
      <c r="G169" s="5"/>
    </row>
    <row r="170" spans="1:7" ht="15.75" x14ac:dyDescent="0.25">
      <c r="A170" s="10" t="s">
        <v>23</v>
      </c>
      <c r="B170" s="84" t="s">
        <v>29</v>
      </c>
      <c r="C170" s="78" t="s">
        <v>74</v>
      </c>
      <c r="D170" s="78" t="s">
        <v>75</v>
      </c>
      <c r="E170" s="78">
        <v>434</v>
      </c>
      <c r="F170" s="5"/>
      <c r="G170" s="5"/>
    </row>
    <row r="171" spans="1:7" ht="15.75" x14ac:dyDescent="0.25">
      <c r="A171" s="10" t="s">
        <v>23</v>
      </c>
      <c r="B171" s="83" t="s">
        <v>29</v>
      </c>
      <c r="C171" s="80" t="s">
        <v>275</v>
      </c>
      <c r="D171" s="80" t="s">
        <v>276</v>
      </c>
      <c r="E171" s="80">
        <v>359</v>
      </c>
      <c r="F171" s="5"/>
      <c r="G171" s="5"/>
    </row>
    <row r="172" spans="1:7" ht="15.75" x14ac:dyDescent="0.25">
      <c r="A172" s="10" t="s">
        <v>23</v>
      </c>
      <c r="B172" s="83" t="s">
        <v>29</v>
      </c>
      <c r="C172" s="80" t="s">
        <v>116</v>
      </c>
      <c r="D172" s="80" t="s">
        <v>117</v>
      </c>
      <c r="E172" s="80">
        <v>375</v>
      </c>
      <c r="F172" s="5"/>
      <c r="G172" s="5"/>
    </row>
    <row r="173" spans="1:7" ht="15.75" x14ac:dyDescent="0.25">
      <c r="A173" s="10" t="s">
        <v>23</v>
      </c>
      <c r="B173" s="83" t="s">
        <v>29</v>
      </c>
      <c r="C173" s="80" t="s">
        <v>598</v>
      </c>
      <c r="D173" s="80" t="s">
        <v>599</v>
      </c>
      <c r="E173" s="80">
        <v>415</v>
      </c>
      <c r="F173" s="5"/>
      <c r="G173" s="5"/>
    </row>
    <row r="174" spans="1:7" ht="15.75" x14ac:dyDescent="0.25">
      <c r="A174" s="10" t="s">
        <v>23</v>
      </c>
      <c r="B174" s="83" t="s">
        <v>29</v>
      </c>
      <c r="C174" s="80" t="s">
        <v>588</v>
      </c>
      <c r="D174" s="80" t="s">
        <v>589</v>
      </c>
      <c r="E174" s="80">
        <v>329</v>
      </c>
      <c r="F174" s="5"/>
      <c r="G174" s="5"/>
    </row>
    <row r="175" spans="1:7" ht="15.75" x14ac:dyDescent="0.25">
      <c r="A175" s="10" t="s">
        <v>23</v>
      </c>
      <c r="B175" s="84" t="s">
        <v>29</v>
      </c>
      <c r="C175" s="78" t="s">
        <v>225</v>
      </c>
      <c r="D175" s="78" t="s">
        <v>226</v>
      </c>
      <c r="E175" s="78">
        <v>249</v>
      </c>
      <c r="F175" s="5"/>
      <c r="G175" s="5"/>
    </row>
    <row r="176" spans="1:7" ht="15.75" x14ac:dyDescent="0.25">
      <c r="A176" s="10" t="s">
        <v>23</v>
      </c>
      <c r="B176" s="83" t="s">
        <v>29</v>
      </c>
      <c r="C176" s="80" t="s">
        <v>594</v>
      </c>
      <c r="D176" s="80" t="s">
        <v>595</v>
      </c>
      <c r="E176" s="80">
        <v>693</v>
      </c>
      <c r="F176" s="5"/>
      <c r="G176" s="5"/>
    </row>
    <row r="177" spans="1:7" ht="15.75" x14ac:dyDescent="0.25">
      <c r="A177" s="10" t="s">
        <v>23</v>
      </c>
      <c r="B177" s="84" t="s">
        <v>29</v>
      </c>
      <c r="C177" s="78" t="s">
        <v>357</v>
      </c>
      <c r="D177" s="78" t="s">
        <v>358</v>
      </c>
      <c r="E177" s="78">
        <v>413</v>
      </c>
      <c r="F177" s="5"/>
      <c r="G177" s="5"/>
    </row>
    <row r="178" spans="1:7" ht="15.75" x14ac:dyDescent="0.25">
      <c r="A178" s="10" t="s">
        <v>23</v>
      </c>
      <c r="B178" s="83" t="s">
        <v>29</v>
      </c>
      <c r="C178" s="80" t="s">
        <v>160</v>
      </c>
      <c r="D178" s="80" t="s">
        <v>1779</v>
      </c>
      <c r="E178" s="80">
        <v>274</v>
      </c>
      <c r="F178" s="5"/>
      <c r="G178" s="5"/>
    </row>
    <row r="179" spans="1:7" ht="15.75" x14ac:dyDescent="0.25">
      <c r="A179" s="10" t="s">
        <v>23</v>
      </c>
      <c r="B179" s="83" t="s">
        <v>29</v>
      </c>
      <c r="C179" s="80" t="s">
        <v>499</v>
      </c>
      <c r="D179" s="80" t="s">
        <v>500</v>
      </c>
      <c r="E179" s="80">
        <v>552</v>
      </c>
      <c r="F179" s="5"/>
      <c r="G179" s="5"/>
    </row>
    <row r="180" spans="1:7" ht="15.75" x14ac:dyDescent="0.25">
      <c r="A180" s="10" t="s">
        <v>23</v>
      </c>
      <c r="B180" s="84" t="s">
        <v>29</v>
      </c>
      <c r="C180" s="78" t="s">
        <v>377</v>
      </c>
      <c r="D180" s="78" t="s">
        <v>378</v>
      </c>
      <c r="E180" s="78">
        <v>346</v>
      </c>
      <c r="F180" s="5"/>
      <c r="G180" s="5"/>
    </row>
    <row r="181" spans="1:7" ht="15.75" x14ac:dyDescent="0.25">
      <c r="A181" s="10" t="s">
        <v>23</v>
      </c>
      <c r="B181" s="84" t="s">
        <v>29</v>
      </c>
      <c r="C181" s="78" t="s">
        <v>82</v>
      </c>
      <c r="D181" s="78" t="s">
        <v>83</v>
      </c>
      <c r="E181" s="78">
        <v>580</v>
      </c>
      <c r="F181" s="5"/>
      <c r="G181" s="5"/>
    </row>
    <row r="182" spans="1:7" ht="15.75" x14ac:dyDescent="0.25">
      <c r="A182" s="10" t="s">
        <v>23</v>
      </c>
      <c r="B182" s="85" t="s">
        <v>26</v>
      </c>
      <c r="C182" s="78" t="s">
        <v>138</v>
      </c>
      <c r="D182" s="78" t="s">
        <v>139</v>
      </c>
      <c r="E182" s="78">
        <v>366</v>
      </c>
      <c r="F182" s="5"/>
      <c r="G182" s="5"/>
    </row>
    <row r="183" spans="1:7" ht="15.75" x14ac:dyDescent="0.25">
      <c r="A183" s="10" t="s">
        <v>23</v>
      </c>
      <c r="B183" s="85" t="s">
        <v>26</v>
      </c>
      <c r="C183" s="78" t="s">
        <v>345</v>
      </c>
      <c r="D183" s="78" t="s">
        <v>346</v>
      </c>
      <c r="E183" s="78">
        <v>515</v>
      </c>
      <c r="F183" s="5"/>
      <c r="G183" s="5"/>
    </row>
    <row r="184" spans="1:7" ht="15.75" x14ac:dyDescent="0.25">
      <c r="A184" s="10" t="s">
        <v>23</v>
      </c>
      <c r="B184" s="86" t="s">
        <v>26</v>
      </c>
      <c r="C184" s="80" t="s">
        <v>80</v>
      </c>
      <c r="D184" s="80" t="s">
        <v>81</v>
      </c>
      <c r="E184" s="80">
        <v>414</v>
      </c>
      <c r="F184" s="5"/>
      <c r="G184" s="5"/>
    </row>
    <row r="185" spans="1:7" ht="15.75" x14ac:dyDescent="0.25">
      <c r="A185" s="10" t="s">
        <v>23</v>
      </c>
      <c r="B185" s="85" t="s">
        <v>26</v>
      </c>
      <c r="C185" s="78" t="s">
        <v>2102</v>
      </c>
      <c r="D185" s="78" t="s">
        <v>2103</v>
      </c>
      <c r="E185" s="78">
        <v>402</v>
      </c>
      <c r="F185" s="5"/>
      <c r="G185" s="5"/>
    </row>
    <row r="186" spans="1:7" ht="15.75" x14ac:dyDescent="0.25">
      <c r="A186" s="10" t="s">
        <v>23</v>
      </c>
      <c r="B186" s="86" t="s">
        <v>26</v>
      </c>
      <c r="C186" s="80" t="s">
        <v>403</v>
      </c>
      <c r="D186" s="80" t="s">
        <v>404</v>
      </c>
      <c r="E186" s="80">
        <v>355</v>
      </c>
      <c r="F186" s="5"/>
      <c r="G186" s="5"/>
    </row>
    <row r="187" spans="1:7" ht="15.75" x14ac:dyDescent="0.25">
      <c r="A187" s="10" t="s">
        <v>23</v>
      </c>
      <c r="B187" s="86" t="s">
        <v>26</v>
      </c>
      <c r="C187" s="80" t="s">
        <v>441</v>
      </c>
      <c r="D187" s="80" t="s">
        <v>442</v>
      </c>
      <c r="E187" s="80">
        <v>400</v>
      </c>
      <c r="F187" s="5"/>
      <c r="G187" s="5"/>
    </row>
    <row r="188" spans="1:7" ht="15.75" x14ac:dyDescent="0.25">
      <c r="A188" s="10" t="s">
        <v>23</v>
      </c>
      <c r="B188" s="86" t="s">
        <v>26</v>
      </c>
      <c r="C188" s="80" t="s">
        <v>461</v>
      </c>
      <c r="D188" s="80" t="s">
        <v>1111</v>
      </c>
      <c r="E188" s="80">
        <v>300</v>
      </c>
      <c r="F188" s="5"/>
      <c r="G188" s="5"/>
    </row>
    <row r="189" spans="1:7" ht="15.75" x14ac:dyDescent="0.25">
      <c r="A189" s="10" t="s">
        <v>23</v>
      </c>
      <c r="B189" s="85" t="s">
        <v>26</v>
      </c>
      <c r="C189" s="78" t="s">
        <v>208</v>
      </c>
      <c r="D189" s="78" t="s">
        <v>209</v>
      </c>
      <c r="E189" s="78">
        <v>337</v>
      </c>
      <c r="F189" s="5"/>
      <c r="G189" s="5"/>
    </row>
    <row r="190" spans="1:7" ht="15.75" x14ac:dyDescent="0.25">
      <c r="A190" s="10" t="s">
        <v>23</v>
      </c>
      <c r="B190" s="86" t="s">
        <v>26</v>
      </c>
      <c r="C190" s="80" t="s">
        <v>184</v>
      </c>
      <c r="D190" s="80" t="s">
        <v>185</v>
      </c>
      <c r="E190" s="80">
        <v>249</v>
      </c>
      <c r="F190" s="5"/>
      <c r="G190" s="5"/>
    </row>
    <row r="191" spans="1:7" ht="15.75" x14ac:dyDescent="0.25">
      <c r="A191" s="10" t="s">
        <v>23</v>
      </c>
      <c r="B191" s="85" t="s">
        <v>26</v>
      </c>
      <c r="C191" s="78" t="s">
        <v>128</v>
      </c>
      <c r="D191" s="78" t="s">
        <v>129</v>
      </c>
      <c r="E191" s="78">
        <v>410</v>
      </c>
      <c r="F191" s="5"/>
      <c r="G191" s="5"/>
    </row>
    <row r="192" spans="1:7" ht="15.75" x14ac:dyDescent="0.25">
      <c r="A192" s="10" t="s">
        <v>23</v>
      </c>
      <c r="B192" s="86" t="s">
        <v>26</v>
      </c>
      <c r="C192" s="80" t="s">
        <v>279</v>
      </c>
      <c r="D192" s="80" t="s">
        <v>280</v>
      </c>
      <c r="E192" s="80">
        <v>384</v>
      </c>
      <c r="F192" s="5"/>
      <c r="G192" s="5"/>
    </row>
    <row r="193" spans="1:7" ht="15.75" x14ac:dyDescent="0.25">
      <c r="A193" s="10" t="s">
        <v>23</v>
      </c>
      <c r="B193" s="86" t="s">
        <v>26</v>
      </c>
      <c r="C193" s="80" t="s">
        <v>122</v>
      </c>
      <c r="D193" s="80" t="s">
        <v>123</v>
      </c>
      <c r="E193" s="80">
        <v>363</v>
      </c>
      <c r="F193" s="5"/>
      <c r="G193" s="5"/>
    </row>
    <row r="194" spans="1:7" ht="15.75" x14ac:dyDescent="0.25">
      <c r="A194" s="10" t="s">
        <v>23</v>
      </c>
      <c r="B194" s="86" t="s">
        <v>26</v>
      </c>
      <c r="C194" s="80" t="s">
        <v>407</v>
      </c>
      <c r="D194" s="80" t="s">
        <v>1447</v>
      </c>
      <c r="E194" s="80">
        <v>521</v>
      </c>
      <c r="F194" s="5"/>
      <c r="G194" s="5"/>
    </row>
    <row r="195" spans="1:7" ht="15.75" x14ac:dyDescent="0.25">
      <c r="A195" s="10" t="s">
        <v>23</v>
      </c>
      <c r="B195" s="85" t="s">
        <v>26</v>
      </c>
      <c r="C195" s="78" t="s">
        <v>102</v>
      </c>
      <c r="D195" s="78" t="s">
        <v>103</v>
      </c>
      <c r="E195" s="78">
        <v>245</v>
      </c>
      <c r="F195" s="5"/>
      <c r="G195" s="5"/>
    </row>
    <row r="196" spans="1:7" ht="15.75" x14ac:dyDescent="0.25">
      <c r="A196" s="10" t="s">
        <v>23</v>
      </c>
      <c r="B196" s="85" t="s">
        <v>26</v>
      </c>
      <c r="C196" s="78" t="s">
        <v>32</v>
      </c>
      <c r="D196" s="78" t="s">
        <v>33</v>
      </c>
      <c r="E196" s="78">
        <v>314</v>
      </c>
      <c r="F196" s="5"/>
      <c r="G196" s="5"/>
    </row>
    <row r="197" spans="1:7" ht="15.75" x14ac:dyDescent="0.25">
      <c r="A197" s="10" t="s">
        <v>23</v>
      </c>
      <c r="B197" s="85" t="s">
        <v>26</v>
      </c>
      <c r="C197" s="78" t="s">
        <v>545</v>
      </c>
      <c r="D197" s="78" t="s">
        <v>546</v>
      </c>
      <c r="E197" s="78">
        <v>427</v>
      </c>
      <c r="F197" s="5"/>
      <c r="G197" s="5"/>
    </row>
    <row r="198" spans="1:7" ht="15.75" x14ac:dyDescent="0.25">
      <c r="A198" s="10" t="s">
        <v>23</v>
      </c>
      <c r="B198" s="86" t="s">
        <v>26</v>
      </c>
      <c r="C198" s="80" t="s">
        <v>72</v>
      </c>
      <c r="D198" s="80" t="s">
        <v>73</v>
      </c>
      <c r="E198" s="80">
        <v>449</v>
      </c>
      <c r="F198" s="5"/>
      <c r="G198" s="5"/>
    </row>
    <row r="199" spans="1:7" ht="15.75" x14ac:dyDescent="0.25">
      <c r="A199" s="10" t="s">
        <v>23</v>
      </c>
      <c r="B199" s="85" t="s">
        <v>26</v>
      </c>
      <c r="C199" s="78" t="s">
        <v>52</v>
      </c>
      <c r="D199" s="78" t="s">
        <v>53</v>
      </c>
      <c r="E199" s="78">
        <v>390</v>
      </c>
      <c r="F199" s="5"/>
      <c r="G199" s="5"/>
    </row>
    <row r="200" spans="1:7" ht="15.75" x14ac:dyDescent="0.25">
      <c r="A200" s="10" t="s">
        <v>23</v>
      </c>
      <c r="B200" s="86" t="s">
        <v>26</v>
      </c>
      <c r="C200" s="80" t="s">
        <v>2104</v>
      </c>
      <c r="D200" s="80" t="s">
        <v>1302</v>
      </c>
      <c r="E200" s="80">
        <v>420</v>
      </c>
      <c r="F200" s="5"/>
      <c r="G200" s="5"/>
    </row>
    <row r="201" spans="1:7" ht="15.75" x14ac:dyDescent="0.25">
      <c r="A201" s="10" t="s">
        <v>23</v>
      </c>
      <c r="B201" s="86" t="s">
        <v>26</v>
      </c>
      <c r="C201" s="80" t="s">
        <v>62</v>
      </c>
      <c r="D201" s="80" t="s">
        <v>63</v>
      </c>
      <c r="E201" s="80">
        <v>300</v>
      </c>
      <c r="F201" s="5"/>
      <c r="G201" s="5"/>
    </row>
    <row r="202" spans="1:7" ht="15.75" x14ac:dyDescent="0.25">
      <c r="A202" s="10" t="s">
        <v>23</v>
      </c>
      <c r="B202" s="85" t="s">
        <v>26</v>
      </c>
      <c r="C202" s="78" t="s">
        <v>98</v>
      </c>
      <c r="D202" s="78" t="s">
        <v>99</v>
      </c>
      <c r="E202" s="78">
        <v>325</v>
      </c>
      <c r="F202" s="5"/>
      <c r="G202" s="5"/>
    </row>
    <row r="203" spans="1:7" ht="15.75" x14ac:dyDescent="0.25">
      <c r="A203" s="10" t="s">
        <v>23</v>
      </c>
      <c r="B203" s="86" t="s">
        <v>26</v>
      </c>
      <c r="C203" s="80" t="s">
        <v>449</v>
      </c>
      <c r="D203" s="80" t="s">
        <v>450</v>
      </c>
      <c r="E203" s="80">
        <v>387</v>
      </c>
      <c r="F203" s="5"/>
      <c r="G203" s="5"/>
    </row>
    <row r="204" spans="1:7" ht="15.75" x14ac:dyDescent="0.25">
      <c r="A204" s="10" t="s">
        <v>23</v>
      </c>
      <c r="B204" s="86" t="s">
        <v>26</v>
      </c>
      <c r="C204" s="80" t="s">
        <v>221</v>
      </c>
      <c r="D204" s="80" t="s">
        <v>222</v>
      </c>
      <c r="E204" s="80">
        <v>280</v>
      </c>
      <c r="F204" s="5"/>
      <c r="G204" s="5"/>
    </row>
    <row r="205" spans="1:7" ht="15.75" x14ac:dyDescent="0.25">
      <c r="A205" s="10" t="s">
        <v>23</v>
      </c>
      <c r="B205" s="86" t="s">
        <v>26</v>
      </c>
      <c r="C205" s="80" t="s">
        <v>267</v>
      </c>
      <c r="D205" s="80" t="s">
        <v>268</v>
      </c>
      <c r="E205" s="80">
        <v>503</v>
      </c>
      <c r="F205" s="5"/>
      <c r="G205" s="5"/>
    </row>
    <row r="206" spans="1:7" ht="15.75" x14ac:dyDescent="0.25">
      <c r="A206" s="10" t="s">
        <v>23</v>
      </c>
      <c r="B206" s="85" t="s">
        <v>26</v>
      </c>
      <c r="C206" s="78" t="s">
        <v>427</v>
      </c>
      <c r="D206" s="78" t="s">
        <v>428</v>
      </c>
      <c r="E206" s="78">
        <v>333</v>
      </c>
      <c r="F206" s="5"/>
      <c r="G206" s="5"/>
    </row>
    <row r="207" spans="1:7" ht="15.75" x14ac:dyDescent="0.25">
      <c r="A207" s="10" t="s">
        <v>23</v>
      </c>
      <c r="B207" s="86" t="s">
        <v>26</v>
      </c>
      <c r="C207" s="80" t="s">
        <v>2105</v>
      </c>
      <c r="D207" s="80" t="s">
        <v>1325</v>
      </c>
      <c r="E207" s="80">
        <v>235</v>
      </c>
      <c r="F207" s="5"/>
      <c r="G207" s="5"/>
    </row>
    <row r="208" spans="1:7" ht="15.75" x14ac:dyDescent="0.25">
      <c r="A208" s="10" t="s">
        <v>23</v>
      </c>
      <c r="B208" s="86" t="s">
        <v>26</v>
      </c>
      <c r="C208" s="80" t="s">
        <v>451</v>
      </c>
      <c r="D208" s="80" t="s">
        <v>452</v>
      </c>
      <c r="E208" s="80">
        <v>615</v>
      </c>
      <c r="F208" s="5"/>
      <c r="G208" s="5"/>
    </row>
    <row r="209" spans="1:7" ht="15.75" x14ac:dyDescent="0.25">
      <c r="A209" s="10" t="s">
        <v>23</v>
      </c>
      <c r="B209" s="86" t="s">
        <v>26</v>
      </c>
      <c r="C209" s="80" t="s">
        <v>575</v>
      </c>
      <c r="D209" s="80" t="s">
        <v>576</v>
      </c>
      <c r="E209" s="80">
        <v>329</v>
      </c>
      <c r="F209" s="5"/>
      <c r="G209" s="5"/>
    </row>
    <row r="210" spans="1:7" ht="15.75" x14ac:dyDescent="0.25">
      <c r="A210" s="10" t="s">
        <v>23</v>
      </c>
      <c r="B210" s="85" t="s">
        <v>26</v>
      </c>
      <c r="C210" s="78" t="s">
        <v>42</v>
      </c>
      <c r="D210" s="78" t="s">
        <v>43</v>
      </c>
      <c r="E210" s="78">
        <v>593</v>
      </c>
      <c r="F210" s="5"/>
      <c r="G210" s="5"/>
    </row>
    <row r="211" spans="1:7" ht="15.75" x14ac:dyDescent="0.25">
      <c r="A211" s="10" t="s">
        <v>23</v>
      </c>
      <c r="B211" s="85" t="s">
        <v>26</v>
      </c>
      <c r="C211" s="78" t="s">
        <v>58</v>
      </c>
      <c r="D211" s="78" t="s">
        <v>59</v>
      </c>
      <c r="E211" s="78">
        <v>351</v>
      </c>
      <c r="F211" s="5"/>
      <c r="G211" s="5"/>
    </row>
    <row r="212" spans="1:7" ht="15.75" x14ac:dyDescent="0.25">
      <c r="A212" s="10" t="s">
        <v>23</v>
      </c>
      <c r="B212" s="85" t="s">
        <v>26</v>
      </c>
      <c r="C212" s="78" t="s">
        <v>569</v>
      </c>
      <c r="D212" s="78" t="s">
        <v>570</v>
      </c>
      <c r="E212" s="78">
        <v>755</v>
      </c>
      <c r="F212" s="5"/>
      <c r="G212" s="5"/>
    </row>
    <row r="213" spans="1:7" ht="15.75" x14ac:dyDescent="0.25">
      <c r="A213" s="10" t="s">
        <v>23</v>
      </c>
      <c r="B213" s="86" t="s">
        <v>26</v>
      </c>
      <c r="C213" s="80" t="s">
        <v>367</v>
      </c>
      <c r="D213" s="80" t="s">
        <v>368</v>
      </c>
      <c r="E213" s="80">
        <v>178</v>
      </c>
      <c r="F213" s="5"/>
      <c r="G213" s="5"/>
    </row>
    <row r="214" spans="1:7" ht="15.75" x14ac:dyDescent="0.25">
      <c r="A214" s="10" t="s">
        <v>23</v>
      </c>
      <c r="B214" s="86" t="s">
        <v>26</v>
      </c>
      <c r="C214" s="80" t="s">
        <v>2106</v>
      </c>
      <c r="D214" s="80" t="s">
        <v>374</v>
      </c>
      <c r="E214" s="80">
        <v>375</v>
      </c>
      <c r="F214" s="5"/>
      <c r="G214" s="5"/>
    </row>
    <row r="215" spans="1:7" ht="15.75" x14ac:dyDescent="0.25">
      <c r="A215" s="10" t="s">
        <v>23</v>
      </c>
      <c r="B215" s="86" t="s">
        <v>26</v>
      </c>
      <c r="C215" s="80" t="s">
        <v>34</v>
      </c>
      <c r="D215" s="80" t="s">
        <v>35</v>
      </c>
      <c r="E215" s="80">
        <v>312</v>
      </c>
      <c r="F215" s="5"/>
      <c r="G215" s="5"/>
    </row>
    <row r="216" spans="1:7" ht="15.75" x14ac:dyDescent="0.25">
      <c r="A216" s="10" t="s">
        <v>23</v>
      </c>
      <c r="B216" s="86" t="s">
        <v>26</v>
      </c>
      <c r="C216" s="80" t="s">
        <v>475</v>
      </c>
      <c r="D216" s="80" t="s">
        <v>476</v>
      </c>
      <c r="E216" s="80">
        <v>318</v>
      </c>
      <c r="F216" s="5"/>
      <c r="G216" s="5"/>
    </row>
    <row r="217" spans="1:7" ht="15.75" x14ac:dyDescent="0.25">
      <c r="A217" s="10" t="s">
        <v>23</v>
      </c>
      <c r="B217" s="86" t="s">
        <v>26</v>
      </c>
      <c r="C217" s="80" t="s">
        <v>134</v>
      </c>
      <c r="D217" s="80" t="s">
        <v>135</v>
      </c>
      <c r="E217" s="80">
        <v>261</v>
      </c>
      <c r="F217" s="5"/>
      <c r="G217" s="5"/>
    </row>
    <row r="218" spans="1:7" ht="15.75" x14ac:dyDescent="0.25">
      <c r="A218" s="10" t="s">
        <v>23</v>
      </c>
      <c r="B218" s="85" t="s">
        <v>26</v>
      </c>
      <c r="C218" s="78" t="s">
        <v>321</v>
      </c>
      <c r="D218" s="78" t="s">
        <v>322</v>
      </c>
      <c r="E218" s="78">
        <v>452</v>
      </c>
      <c r="F218" s="5"/>
      <c r="G218" s="5"/>
    </row>
    <row r="219" spans="1:7" ht="15.75" x14ac:dyDescent="0.25">
      <c r="A219" s="10" t="s">
        <v>23</v>
      </c>
      <c r="B219" s="86" t="s">
        <v>26</v>
      </c>
      <c r="C219" s="80" t="s">
        <v>315</v>
      </c>
      <c r="D219" s="80" t="s">
        <v>316</v>
      </c>
      <c r="E219" s="80">
        <v>215</v>
      </c>
      <c r="F219" s="5"/>
      <c r="G219" s="5"/>
    </row>
    <row r="220" spans="1:7" ht="15.75" x14ac:dyDescent="0.25">
      <c r="A220" s="10" t="s">
        <v>23</v>
      </c>
      <c r="B220" s="85" t="s">
        <v>26</v>
      </c>
      <c r="C220" s="78" t="s">
        <v>2107</v>
      </c>
      <c r="D220" s="78" t="s">
        <v>502</v>
      </c>
      <c r="E220" s="78">
        <v>360</v>
      </c>
      <c r="F220" s="5"/>
      <c r="G220" s="5"/>
    </row>
    <row r="221" spans="1:7" ht="15.75" x14ac:dyDescent="0.25">
      <c r="A221" s="10" t="s">
        <v>23</v>
      </c>
      <c r="B221" s="85" t="s">
        <v>26</v>
      </c>
      <c r="C221" s="78" t="s">
        <v>2108</v>
      </c>
      <c r="D221" s="78" t="s">
        <v>236</v>
      </c>
      <c r="E221" s="78">
        <v>415</v>
      </c>
      <c r="F221" s="5"/>
      <c r="G221" s="5"/>
    </row>
    <row r="222" spans="1:7" ht="15.75" x14ac:dyDescent="0.25">
      <c r="A222" s="10" t="s">
        <v>23</v>
      </c>
      <c r="B222" s="85" t="s">
        <v>26</v>
      </c>
      <c r="C222" s="78" t="s">
        <v>90</v>
      </c>
      <c r="D222" s="78" t="s">
        <v>91</v>
      </c>
      <c r="E222" s="78">
        <v>300</v>
      </c>
      <c r="F222" s="5"/>
      <c r="G222" s="5"/>
    </row>
    <row r="223" spans="1:7" ht="15.75" x14ac:dyDescent="0.25">
      <c r="A223" s="10" t="s">
        <v>23</v>
      </c>
      <c r="B223" s="85" t="s">
        <v>26</v>
      </c>
      <c r="C223" s="78" t="s">
        <v>365</v>
      </c>
      <c r="D223" s="78" t="s">
        <v>366</v>
      </c>
      <c r="E223" s="78">
        <v>403</v>
      </c>
      <c r="F223" s="5"/>
      <c r="G223" s="5"/>
    </row>
    <row r="224" spans="1:7" ht="15.75" x14ac:dyDescent="0.25">
      <c r="A224" s="10" t="s">
        <v>23</v>
      </c>
      <c r="B224" s="85" t="s">
        <v>26</v>
      </c>
      <c r="C224" s="78" t="s">
        <v>543</v>
      </c>
      <c r="D224" s="78" t="s">
        <v>544</v>
      </c>
      <c r="E224" s="78">
        <v>340</v>
      </c>
      <c r="F224" s="5"/>
      <c r="G224" s="5"/>
    </row>
    <row r="225" spans="1:7" ht="15.75" x14ac:dyDescent="0.25">
      <c r="A225" s="10" t="s">
        <v>23</v>
      </c>
      <c r="B225" s="86" t="s">
        <v>26</v>
      </c>
      <c r="C225" s="80" t="s">
        <v>455</v>
      </c>
      <c r="D225" s="80" t="s">
        <v>456</v>
      </c>
      <c r="E225" s="80">
        <v>470</v>
      </c>
      <c r="F225" s="5"/>
      <c r="G225" s="5"/>
    </row>
    <row r="226" spans="1:7" ht="15.75" x14ac:dyDescent="0.25">
      <c r="A226" s="10" t="s">
        <v>23</v>
      </c>
      <c r="B226" s="86" t="s">
        <v>26</v>
      </c>
      <c r="C226" s="80" t="s">
        <v>150</v>
      </c>
      <c r="D226" s="80" t="s">
        <v>151</v>
      </c>
      <c r="E226" s="80">
        <v>304</v>
      </c>
      <c r="F226" s="5"/>
      <c r="G226" s="5"/>
    </row>
    <row r="227" spans="1:7" ht="15.75" x14ac:dyDescent="0.25">
      <c r="A227" s="10" t="s">
        <v>23</v>
      </c>
      <c r="B227" s="86" t="s">
        <v>26</v>
      </c>
      <c r="C227" s="80" t="s">
        <v>497</v>
      </c>
      <c r="D227" s="80" t="s">
        <v>498</v>
      </c>
      <c r="E227" s="80">
        <v>305</v>
      </c>
      <c r="F227" s="5"/>
      <c r="G227" s="5"/>
    </row>
    <row r="228" spans="1:7" ht="15.75" x14ac:dyDescent="0.25">
      <c r="A228" s="10" t="s">
        <v>23</v>
      </c>
      <c r="B228" s="86" t="s">
        <v>26</v>
      </c>
      <c r="C228" s="80" t="s">
        <v>351</v>
      </c>
      <c r="D228" s="80" t="s">
        <v>352</v>
      </c>
      <c r="E228" s="80">
        <v>438</v>
      </c>
      <c r="F228" s="5"/>
      <c r="G228" s="5"/>
    </row>
    <row r="229" spans="1:7" ht="15.75" x14ac:dyDescent="0.25">
      <c r="A229" s="10" t="s">
        <v>23</v>
      </c>
      <c r="B229" s="85" t="s">
        <v>26</v>
      </c>
      <c r="C229" s="78" t="s">
        <v>337</v>
      </c>
      <c r="D229" s="78" t="s">
        <v>2109</v>
      </c>
      <c r="E229" s="78">
        <v>690</v>
      </c>
      <c r="F229" s="5"/>
      <c r="G229" s="5"/>
    </row>
    <row r="230" spans="1:7" ht="15.75" x14ac:dyDescent="0.25">
      <c r="A230" s="10" t="s">
        <v>23</v>
      </c>
      <c r="B230" s="85" t="s">
        <v>26</v>
      </c>
      <c r="C230" s="78" t="s">
        <v>168</v>
      </c>
      <c r="D230" s="78" t="s">
        <v>169</v>
      </c>
      <c r="E230" s="78">
        <v>490</v>
      </c>
      <c r="F230" s="5"/>
      <c r="G230" s="5"/>
    </row>
    <row r="231" spans="1:7" ht="15.75" x14ac:dyDescent="0.25">
      <c r="A231" s="10" t="s">
        <v>23</v>
      </c>
      <c r="B231" s="85" t="s">
        <v>26</v>
      </c>
      <c r="C231" s="78" t="s">
        <v>307</v>
      </c>
      <c r="D231" s="78" t="s">
        <v>308</v>
      </c>
      <c r="E231" s="78">
        <v>466</v>
      </c>
      <c r="F231" s="5"/>
      <c r="G231" s="5"/>
    </row>
    <row r="232" spans="1:7" ht="15.75" x14ac:dyDescent="0.25">
      <c r="A232" s="10" t="s">
        <v>23</v>
      </c>
      <c r="B232" s="86" t="s">
        <v>26</v>
      </c>
      <c r="C232" s="80" t="s">
        <v>2110</v>
      </c>
      <c r="D232" s="80" t="s">
        <v>1081</v>
      </c>
      <c r="E232" s="80">
        <v>506</v>
      </c>
      <c r="F232" s="5"/>
      <c r="G232" s="5"/>
    </row>
    <row r="233" spans="1:7" ht="15.75" x14ac:dyDescent="0.25">
      <c r="A233" s="10" t="s">
        <v>23</v>
      </c>
      <c r="B233" s="86" t="s">
        <v>26</v>
      </c>
      <c r="C233" s="80" t="s">
        <v>44</v>
      </c>
      <c r="D233" s="80" t="s">
        <v>45</v>
      </c>
      <c r="E233" s="80">
        <v>561</v>
      </c>
      <c r="F233" s="5"/>
      <c r="G233" s="5"/>
    </row>
    <row r="234" spans="1:7" ht="15.75" x14ac:dyDescent="0.25">
      <c r="A234" s="10" t="s">
        <v>23</v>
      </c>
      <c r="B234" s="86" t="s">
        <v>26</v>
      </c>
      <c r="C234" s="80" t="s">
        <v>539</v>
      </c>
      <c r="D234" s="80" t="s">
        <v>540</v>
      </c>
      <c r="E234" s="80">
        <v>357</v>
      </c>
      <c r="F234" s="5"/>
      <c r="G234" s="5"/>
    </row>
    <row r="235" spans="1:7" ht="15.75" x14ac:dyDescent="0.25">
      <c r="A235" s="10" t="s">
        <v>23</v>
      </c>
      <c r="B235" s="86" t="s">
        <v>26</v>
      </c>
      <c r="C235" s="80" t="s">
        <v>76</v>
      </c>
      <c r="D235" s="80" t="s">
        <v>77</v>
      </c>
      <c r="E235" s="80">
        <v>190</v>
      </c>
      <c r="F235" s="5"/>
      <c r="G235" s="5"/>
    </row>
    <row r="236" spans="1:7" ht="15.75" x14ac:dyDescent="0.25">
      <c r="A236" s="10" t="s">
        <v>23</v>
      </c>
      <c r="B236" s="85" t="s">
        <v>26</v>
      </c>
      <c r="C236" s="78" t="s">
        <v>327</v>
      </c>
      <c r="D236" s="78" t="s">
        <v>328</v>
      </c>
      <c r="E236" s="78">
        <v>320</v>
      </c>
      <c r="F236" s="5"/>
      <c r="G236" s="5"/>
    </row>
    <row r="237" spans="1:7" ht="15.75" x14ac:dyDescent="0.25">
      <c r="A237" s="10" t="s">
        <v>23</v>
      </c>
      <c r="B237" s="85" t="s">
        <v>26</v>
      </c>
      <c r="C237" s="78" t="s">
        <v>243</v>
      </c>
      <c r="D237" s="78" t="s">
        <v>244</v>
      </c>
      <c r="E237" s="78">
        <v>378</v>
      </c>
      <c r="F237" s="5"/>
      <c r="G237" s="5"/>
    </row>
    <row r="238" spans="1:7" ht="15.75" x14ac:dyDescent="0.25">
      <c r="A238" s="10" t="s">
        <v>23</v>
      </c>
      <c r="B238" s="85" t="s">
        <v>26</v>
      </c>
      <c r="C238" s="78" t="s">
        <v>170</v>
      </c>
      <c r="D238" s="78" t="s">
        <v>171</v>
      </c>
      <c r="E238" s="78">
        <v>283</v>
      </c>
      <c r="F238" s="5"/>
      <c r="G238" s="5"/>
    </row>
    <row r="239" spans="1:7" ht="15.75" x14ac:dyDescent="0.25">
      <c r="A239" s="10" t="s">
        <v>23</v>
      </c>
      <c r="B239" s="85" t="s">
        <v>26</v>
      </c>
      <c r="C239" s="78" t="s">
        <v>537</v>
      </c>
      <c r="D239" s="78" t="s">
        <v>1224</v>
      </c>
      <c r="E239" s="78">
        <v>500</v>
      </c>
      <c r="F239" s="5"/>
      <c r="G239" s="5"/>
    </row>
    <row r="240" spans="1:7" ht="15.75" x14ac:dyDescent="0.25">
      <c r="A240" s="87" t="s">
        <v>2111</v>
      </c>
      <c r="B240" s="60" t="s">
        <v>29</v>
      </c>
      <c r="C240" s="52" t="s">
        <v>515</v>
      </c>
      <c r="D240" s="52" t="s">
        <v>516</v>
      </c>
      <c r="E240" s="52">
        <v>429</v>
      </c>
      <c r="F240" s="5"/>
      <c r="G240" s="5"/>
    </row>
    <row r="241" spans="1:7" ht="15.75" x14ac:dyDescent="0.25">
      <c r="A241" s="10" t="s">
        <v>2111</v>
      </c>
      <c r="B241" s="58" t="s">
        <v>28</v>
      </c>
      <c r="C241" s="52" t="s">
        <v>433</v>
      </c>
      <c r="D241" s="52" t="s">
        <v>434</v>
      </c>
      <c r="E241" s="52">
        <v>630</v>
      </c>
      <c r="F241" s="5"/>
      <c r="G241" s="5"/>
    </row>
    <row r="242" spans="1:7" ht="15.75" x14ac:dyDescent="0.25">
      <c r="A242" s="87" t="s">
        <v>2111</v>
      </c>
      <c r="B242" s="62" t="s">
        <v>26</v>
      </c>
      <c r="C242" s="53" t="s">
        <v>138</v>
      </c>
      <c r="D242" s="53" t="s">
        <v>139</v>
      </c>
      <c r="E242" s="53">
        <v>366</v>
      </c>
      <c r="F242" s="5"/>
      <c r="G242" s="5"/>
    </row>
    <row r="243" spans="1:7" ht="15.75" x14ac:dyDescent="0.25">
      <c r="A243" s="10" t="s">
        <v>2111</v>
      </c>
      <c r="B243" s="61" t="s">
        <v>29</v>
      </c>
      <c r="C243" s="53" t="s">
        <v>40</v>
      </c>
      <c r="D243" s="53" t="s">
        <v>41</v>
      </c>
      <c r="E243" s="53">
        <v>329</v>
      </c>
      <c r="F243" s="5"/>
      <c r="G243" s="5"/>
    </row>
    <row r="244" spans="1:7" ht="15.75" x14ac:dyDescent="0.25">
      <c r="A244" s="87" t="s">
        <v>2111</v>
      </c>
      <c r="B244" s="63" t="s">
        <v>26</v>
      </c>
      <c r="C244" s="52" t="s">
        <v>345</v>
      </c>
      <c r="D244" s="52" t="s">
        <v>346</v>
      </c>
      <c r="E244" s="52">
        <v>685</v>
      </c>
      <c r="F244" s="5"/>
      <c r="G244" s="5"/>
    </row>
    <row r="245" spans="1:7" ht="15.75" x14ac:dyDescent="0.25">
      <c r="A245" s="10" t="s">
        <v>2111</v>
      </c>
      <c r="B245" s="58" t="s">
        <v>28</v>
      </c>
      <c r="C245" s="52" t="s">
        <v>363</v>
      </c>
      <c r="D245" s="52" t="s">
        <v>364</v>
      </c>
      <c r="E245" s="52">
        <v>520</v>
      </c>
      <c r="F245" s="5"/>
      <c r="G245" s="5"/>
    </row>
    <row r="246" spans="1:7" ht="15.75" x14ac:dyDescent="0.25">
      <c r="A246" s="87" t="s">
        <v>2111</v>
      </c>
      <c r="B246" s="62" t="s">
        <v>26</v>
      </c>
      <c r="C246" s="53" t="s">
        <v>80</v>
      </c>
      <c r="D246" s="53" t="s">
        <v>81</v>
      </c>
      <c r="E246" s="53">
        <v>414</v>
      </c>
      <c r="F246" s="5"/>
      <c r="G246" s="5"/>
    </row>
    <row r="247" spans="1:7" ht="15.75" x14ac:dyDescent="0.25">
      <c r="A247" s="10" t="s">
        <v>2111</v>
      </c>
      <c r="B247" s="58" t="s">
        <v>28</v>
      </c>
      <c r="C247" s="52" t="s">
        <v>393</v>
      </c>
      <c r="D247" s="52" t="s">
        <v>394</v>
      </c>
      <c r="E247" s="52">
        <v>253</v>
      </c>
      <c r="F247" s="5"/>
      <c r="G247" s="5"/>
    </row>
    <row r="248" spans="1:7" ht="15.75" x14ac:dyDescent="0.25">
      <c r="A248" s="87" t="s">
        <v>2111</v>
      </c>
      <c r="B248" s="59" t="s">
        <v>28</v>
      </c>
      <c r="C248" s="53" t="s">
        <v>60</v>
      </c>
      <c r="D248" s="53" t="s">
        <v>61</v>
      </c>
      <c r="E248" s="53">
        <v>359</v>
      </c>
      <c r="F248" s="5"/>
      <c r="G248" s="5"/>
    </row>
    <row r="249" spans="1:7" ht="15.75" x14ac:dyDescent="0.25">
      <c r="A249" s="10" t="s">
        <v>2111</v>
      </c>
      <c r="B249" s="58" t="s">
        <v>28</v>
      </c>
      <c r="C249" s="65" t="s">
        <v>489</v>
      </c>
      <c r="D249" s="65" t="s">
        <v>490</v>
      </c>
      <c r="E249" s="52">
        <v>397</v>
      </c>
      <c r="F249" s="5"/>
      <c r="G249" s="5"/>
    </row>
    <row r="250" spans="1:7" ht="15.75" x14ac:dyDescent="0.25">
      <c r="A250" s="87" t="s">
        <v>2111</v>
      </c>
      <c r="B250" s="59" t="s">
        <v>28</v>
      </c>
      <c r="C250" s="54" t="s">
        <v>108</v>
      </c>
      <c r="D250" s="54" t="s">
        <v>109</v>
      </c>
      <c r="E250" s="53">
        <v>472</v>
      </c>
      <c r="F250" s="5"/>
      <c r="G250" s="5"/>
    </row>
    <row r="251" spans="1:7" ht="15.75" x14ac:dyDescent="0.25">
      <c r="A251" s="10" t="s">
        <v>2111</v>
      </c>
      <c r="B251" s="56" t="s">
        <v>25</v>
      </c>
      <c r="C251" s="54" t="s">
        <v>136</v>
      </c>
      <c r="D251" s="54" t="s">
        <v>137</v>
      </c>
      <c r="E251" s="53">
        <v>365</v>
      </c>
      <c r="F251" s="5"/>
      <c r="G251" s="5"/>
    </row>
    <row r="252" spans="1:7" ht="15.75" x14ac:dyDescent="0.25">
      <c r="A252" s="87" t="s">
        <v>2111</v>
      </c>
      <c r="B252" s="56" t="s">
        <v>25</v>
      </c>
      <c r="C252" s="54" t="s">
        <v>303</v>
      </c>
      <c r="D252" s="54" t="s">
        <v>304</v>
      </c>
      <c r="E252" s="53">
        <v>456</v>
      </c>
      <c r="F252" s="5"/>
      <c r="G252" s="5"/>
    </row>
    <row r="253" spans="1:7" ht="15.75" x14ac:dyDescent="0.25">
      <c r="A253" s="10" t="s">
        <v>2111</v>
      </c>
      <c r="B253" s="63" t="s">
        <v>26</v>
      </c>
      <c r="C253" s="65" t="s">
        <v>403</v>
      </c>
      <c r="D253" s="65" t="s">
        <v>404</v>
      </c>
      <c r="E253" s="52">
        <v>393</v>
      </c>
      <c r="F253" s="5"/>
      <c r="G253" s="5"/>
    </row>
    <row r="254" spans="1:7" ht="15.75" x14ac:dyDescent="0.25">
      <c r="A254" s="87" t="s">
        <v>2111</v>
      </c>
      <c r="B254" s="63" t="s">
        <v>26</v>
      </c>
      <c r="C254" s="65" t="s">
        <v>441</v>
      </c>
      <c r="D254" s="65" t="s">
        <v>442</v>
      </c>
      <c r="E254" s="52">
        <v>400</v>
      </c>
      <c r="F254" s="5"/>
      <c r="G254" s="5"/>
    </row>
    <row r="255" spans="1:7" ht="15.75" x14ac:dyDescent="0.25">
      <c r="A255" s="10" t="s">
        <v>2111</v>
      </c>
      <c r="B255" s="63" t="s">
        <v>26</v>
      </c>
      <c r="C255" s="65" t="s">
        <v>461</v>
      </c>
      <c r="D255" s="65" t="s">
        <v>462</v>
      </c>
      <c r="E255" s="52">
        <v>300</v>
      </c>
      <c r="F255" s="5"/>
      <c r="G255" s="5"/>
    </row>
    <row r="256" spans="1:7" ht="15.75" x14ac:dyDescent="0.25">
      <c r="A256" s="87" t="s">
        <v>2111</v>
      </c>
      <c r="B256" s="57" t="s">
        <v>25</v>
      </c>
      <c r="C256" s="65" t="s">
        <v>596</v>
      </c>
      <c r="D256" s="65" t="s">
        <v>597</v>
      </c>
      <c r="E256" s="52">
        <v>343</v>
      </c>
      <c r="F256" s="5"/>
      <c r="G256" s="5"/>
    </row>
    <row r="257" spans="1:7" ht="15.75" x14ac:dyDescent="0.25">
      <c r="A257" s="10" t="s">
        <v>2111</v>
      </c>
      <c r="B257" s="61" t="s">
        <v>29</v>
      </c>
      <c r="C257" s="54" t="s">
        <v>186</v>
      </c>
      <c r="D257" s="54" t="s">
        <v>187</v>
      </c>
      <c r="E257" s="53">
        <v>512</v>
      </c>
      <c r="F257" s="5"/>
      <c r="G257" s="5"/>
    </row>
    <row r="258" spans="1:7" ht="15.75" x14ac:dyDescent="0.25">
      <c r="A258" s="87" t="s">
        <v>2111</v>
      </c>
      <c r="B258" s="57" t="s">
        <v>25</v>
      </c>
      <c r="C258" s="65" t="s">
        <v>423</v>
      </c>
      <c r="D258" s="65" t="s">
        <v>424</v>
      </c>
      <c r="E258" s="52">
        <v>320</v>
      </c>
      <c r="F258" s="5"/>
      <c r="G258" s="5"/>
    </row>
    <row r="259" spans="1:7" ht="15.75" x14ac:dyDescent="0.25">
      <c r="A259" s="10" t="s">
        <v>2111</v>
      </c>
      <c r="B259" s="60" t="s">
        <v>29</v>
      </c>
      <c r="C259" s="65" t="s">
        <v>555</v>
      </c>
      <c r="D259" s="65" t="s">
        <v>556</v>
      </c>
      <c r="E259" s="52">
        <v>551</v>
      </c>
      <c r="F259" s="5"/>
      <c r="G259" s="5"/>
    </row>
    <row r="260" spans="1:7" ht="15.75" x14ac:dyDescent="0.25">
      <c r="A260" s="87" t="s">
        <v>2111</v>
      </c>
      <c r="B260" s="62" t="s">
        <v>26</v>
      </c>
      <c r="C260" s="54" t="s">
        <v>208</v>
      </c>
      <c r="D260" s="54" t="s">
        <v>209</v>
      </c>
      <c r="E260" s="53">
        <v>347</v>
      </c>
      <c r="F260" s="5"/>
      <c r="G260" s="5"/>
    </row>
    <row r="261" spans="1:7" ht="15.75" x14ac:dyDescent="0.25">
      <c r="A261" s="10" t="s">
        <v>2111</v>
      </c>
      <c r="B261" s="61" t="s">
        <v>29</v>
      </c>
      <c r="C261" s="54" t="s">
        <v>132</v>
      </c>
      <c r="D261" s="54" t="s">
        <v>133</v>
      </c>
      <c r="E261" s="53">
        <v>354</v>
      </c>
      <c r="F261" s="5"/>
      <c r="G261" s="5"/>
    </row>
    <row r="262" spans="1:7" ht="15.75" x14ac:dyDescent="0.25">
      <c r="A262" s="87" t="s">
        <v>2111</v>
      </c>
      <c r="B262" s="59" t="s">
        <v>28</v>
      </c>
      <c r="C262" s="54" t="s">
        <v>281</v>
      </c>
      <c r="D262" s="54" t="s">
        <v>282</v>
      </c>
      <c r="E262" s="53">
        <v>509</v>
      </c>
      <c r="F262" s="5"/>
      <c r="G262" s="5"/>
    </row>
    <row r="263" spans="1:7" ht="15.75" x14ac:dyDescent="0.25">
      <c r="A263" s="10" t="s">
        <v>2111</v>
      </c>
      <c r="B263" s="59" t="s">
        <v>28</v>
      </c>
      <c r="C263" s="54" t="s">
        <v>120</v>
      </c>
      <c r="D263" s="54" t="s">
        <v>121</v>
      </c>
      <c r="E263" s="53">
        <v>332</v>
      </c>
      <c r="F263" s="5"/>
      <c r="G263" s="5"/>
    </row>
    <row r="264" spans="1:7" ht="15.75" x14ac:dyDescent="0.25">
      <c r="A264" s="87" t="s">
        <v>2111</v>
      </c>
      <c r="B264" s="62" t="s">
        <v>26</v>
      </c>
      <c r="C264" s="54" t="s">
        <v>184</v>
      </c>
      <c r="D264" s="54" t="s">
        <v>185</v>
      </c>
      <c r="E264" s="53">
        <v>270</v>
      </c>
      <c r="F264" s="5"/>
      <c r="G264" s="5"/>
    </row>
    <row r="265" spans="1:7" ht="15.75" x14ac:dyDescent="0.25">
      <c r="A265" s="10" t="s">
        <v>2111</v>
      </c>
      <c r="B265" s="62" t="s">
        <v>26</v>
      </c>
      <c r="C265" s="54" t="s">
        <v>128</v>
      </c>
      <c r="D265" s="54" t="s">
        <v>129</v>
      </c>
      <c r="E265" s="53">
        <v>426</v>
      </c>
      <c r="F265" s="5"/>
      <c r="G265" s="5"/>
    </row>
    <row r="266" spans="1:7" ht="15.75" x14ac:dyDescent="0.25">
      <c r="A266" s="87" t="s">
        <v>2111</v>
      </c>
      <c r="B266" s="59" t="s">
        <v>28</v>
      </c>
      <c r="C266" s="54" t="s">
        <v>295</v>
      </c>
      <c r="D266" s="54" t="s">
        <v>296</v>
      </c>
      <c r="E266" s="53">
        <v>266</v>
      </c>
      <c r="F266" s="5"/>
      <c r="G266" s="5"/>
    </row>
    <row r="267" spans="1:7" ht="15.75" x14ac:dyDescent="0.25">
      <c r="A267" s="10" t="s">
        <v>2111</v>
      </c>
      <c r="B267" s="62" t="s">
        <v>26</v>
      </c>
      <c r="C267" s="54" t="s">
        <v>279</v>
      </c>
      <c r="D267" s="54" t="s">
        <v>280</v>
      </c>
      <c r="E267" s="53">
        <v>398</v>
      </c>
      <c r="F267" s="5"/>
      <c r="G267" s="5"/>
    </row>
    <row r="268" spans="1:7" ht="15.75" x14ac:dyDescent="0.25">
      <c r="A268" s="87" t="s">
        <v>2111</v>
      </c>
      <c r="B268" s="60" t="s">
        <v>29</v>
      </c>
      <c r="C268" s="65" t="s">
        <v>469</v>
      </c>
      <c r="D268" s="65" t="s">
        <v>470</v>
      </c>
      <c r="E268" s="52">
        <v>415</v>
      </c>
      <c r="F268" s="5"/>
      <c r="G268" s="5"/>
    </row>
    <row r="269" spans="1:7" ht="15.75" x14ac:dyDescent="0.25">
      <c r="A269" s="10" t="s">
        <v>2111</v>
      </c>
      <c r="B269" s="62" t="s">
        <v>26</v>
      </c>
      <c r="C269" s="54" t="s">
        <v>122</v>
      </c>
      <c r="D269" s="54" t="s">
        <v>123</v>
      </c>
      <c r="E269" s="53">
        <v>378</v>
      </c>
      <c r="F269" s="5"/>
      <c r="G269" s="5"/>
    </row>
    <row r="270" spans="1:7" ht="15.75" x14ac:dyDescent="0.25">
      <c r="A270" s="87" t="s">
        <v>2111</v>
      </c>
      <c r="B270" s="58" t="s">
        <v>28</v>
      </c>
      <c r="C270" s="65" t="s">
        <v>582</v>
      </c>
      <c r="D270" s="65" t="s">
        <v>583</v>
      </c>
      <c r="E270" s="52">
        <v>235</v>
      </c>
      <c r="F270" s="5"/>
      <c r="G270" s="5"/>
    </row>
    <row r="271" spans="1:7" ht="15.75" x14ac:dyDescent="0.25">
      <c r="A271" s="10" t="s">
        <v>2111</v>
      </c>
      <c r="B271" s="60" t="s">
        <v>29</v>
      </c>
      <c r="C271" s="65" t="s">
        <v>383</v>
      </c>
      <c r="D271" s="65" t="s">
        <v>384</v>
      </c>
      <c r="E271" s="52">
        <v>443</v>
      </c>
      <c r="F271" s="5"/>
      <c r="G271" s="5"/>
    </row>
    <row r="272" spans="1:7" ht="15.75" x14ac:dyDescent="0.25">
      <c r="A272" s="87" t="s">
        <v>2111</v>
      </c>
      <c r="B272" s="63" t="s">
        <v>26</v>
      </c>
      <c r="C272" s="65" t="s">
        <v>407</v>
      </c>
      <c r="D272" s="65" t="s">
        <v>408</v>
      </c>
      <c r="E272" s="52">
        <v>526</v>
      </c>
      <c r="F272" s="5"/>
      <c r="G272" s="5"/>
    </row>
    <row r="273" spans="1:7" ht="15.75" x14ac:dyDescent="0.25">
      <c r="A273" s="10" t="s">
        <v>2111</v>
      </c>
      <c r="B273" s="61" t="s">
        <v>29</v>
      </c>
      <c r="C273" s="54" t="s">
        <v>214</v>
      </c>
      <c r="D273" s="54" t="s">
        <v>215</v>
      </c>
      <c r="E273" s="53">
        <v>615</v>
      </c>
      <c r="F273" s="5"/>
      <c r="G273" s="5"/>
    </row>
    <row r="274" spans="1:7" ht="15.75" x14ac:dyDescent="0.25">
      <c r="A274" s="87" t="s">
        <v>2111</v>
      </c>
      <c r="B274" s="59" t="s">
        <v>28</v>
      </c>
      <c r="C274" s="54" t="s">
        <v>188</v>
      </c>
      <c r="D274" s="54" t="s">
        <v>189</v>
      </c>
      <c r="E274" s="53">
        <v>337</v>
      </c>
      <c r="F274" s="5"/>
      <c r="G274" s="5"/>
    </row>
    <row r="275" spans="1:7" ht="15.75" x14ac:dyDescent="0.25">
      <c r="A275" s="10" t="s">
        <v>2111</v>
      </c>
      <c r="B275" s="62" t="s">
        <v>26</v>
      </c>
      <c r="C275" s="54" t="s">
        <v>92</v>
      </c>
      <c r="D275" s="54" t="s">
        <v>93</v>
      </c>
      <c r="E275" s="53">
        <v>285</v>
      </c>
      <c r="F275" s="5"/>
      <c r="G275" s="5"/>
    </row>
    <row r="276" spans="1:7" ht="15.75" x14ac:dyDescent="0.25">
      <c r="A276" s="87" t="s">
        <v>2111</v>
      </c>
      <c r="B276" s="61" t="s">
        <v>29</v>
      </c>
      <c r="C276" s="54" t="s">
        <v>210</v>
      </c>
      <c r="D276" s="54" t="s">
        <v>211</v>
      </c>
      <c r="E276" s="53">
        <v>383</v>
      </c>
      <c r="F276" s="5"/>
      <c r="G276" s="5"/>
    </row>
    <row r="277" spans="1:7" ht="15.75" x14ac:dyDescent="0.25">
      <c r="A277" s="10" t="s">
        <v>2111</v>
      </c>
      <c r="B277" s="57" t="s">
        <v>25</v>
      </c>
      <c r="C277" s="65" t="s">
        <v>341</v>
      </c>
      <c r="D277" s="65" t="s">
        <v>342</v>
      </c>
      <c r="E277" s="52">
        <v>361</v>
      </c>
      <c r="F277" s="5"/>
      <c r="G277" s="5"/>
    </row>
    <row r="278" spans="1:7" ht="15.75" x14ac:dyDescent="0.25">
      <c r="A278" s="87" t="s">
        <v>2111</v>
      </c>
      <c r="B278" s="62" t="s">
        <v>26</v>
      </c>
      <c r="C278" s="54" t="s">
        <v>102</v>
      </c>
      <c r="D278" s="54" t="s">
        <v>103</v>
      </c>
      <c r="E278" s="53">
        <v>287</v>
      </c>
      <c r="F278" s="5"/>
      <c r="G278" s="5"/>
    </row>
    <row r="279" spans="1:7" ht="15.75" x14ac:dyDescent="0.25">
      <c r="A279" s="10" t="s">
        <v>2111</v>
      </c>
      <c r="B279" s="56" t="s">
        <v>25</v>
      </c>
      <c r="C279" s="54" t="s">
        <v>227</v>
      </c>
      <c r="D279" s="54" t="s">
        <v>228</v>
      </c>
      <c r="E279" s="53">
        <v>557</v>
      </c>
      <c r="F279" s="5"/>
      <c r="G279" s="5"/>
    </row>
    <row r="280" spans="1:7" ht="15.75" x14ac:dyDescent="0.25">
      <c r="A280" s="87" t="s">
        <v>2111</v>
      </c>
      <c r="B280" s="59" t="s">
        <v>28</v>
      </c>
      <c r="C280" s="54" t="s">
        <v>84</v>
      </c>
      <c r="D280" s="54" t="s">
        <v>85</v>
      </c>
      <c r="E280" s="53">
        <v>267</v>
      </c>
      <c r="F280" s="5"/>
      <c r="G280" s="5"/>
    </row>
    <row r="281" spans="1:7" ht="15.75" x14ac:dyDescent="0.25">
      <c r="A281" s="10" t="s">
        <v>2111</v>
      </c>
      <c r="B281" s="62" t="s">
        <v>26</v>
      </c>
      <c r="C281" s="54" t="s">
        <v>32</v>
      </c>
      <c r="D281" s="54" t="s">
        <v>33</v>
      </c>
      <c r="E281" s="53">
        <v>314</v>
      </c>
      <c r="F281" s="5"/>
      <c r="G281" s="5"/>
    </row>
    <row r="282" spans="1:7" ht="15.75" x14ac:dyDescent="0.25">
      <c r="A282" s="87" t="s">
        <v>2111</v>
      </c>
      <c r="B282" s="63" t="s">
        <v>26</v>
      </c>
      <c r="C282" s="65" t="s">
        <v>545</v>
      </c>
      <c r="D282" s="65" t="s">
        <v>546</v>
      </c>
      <c r="E282" s="52">
        <v>343</v>
      </c>
      <c r="F282" s="5"/>
      <c r="G282" s="5"/>
    </row>
    <row r="283" spans="1:7" ht="15.75" x14ac:dyDescent="0.25">
      <c r="A283" s="10" t="s">
        <v>2111</v>
      </c>
      <c r="B283" s="62" t="s">
        <v>26</v>
      </c>
      <c r="C283" s="54" t="s">
        <v>72</v>
      </c>
      <c r="D283" s="54" t="s">
        <v>73</v>
      </c>
      <c r="E283" s="53">
        <v>456</v>
      </c>
      <c r="F283" s="5"/>
      <c r="G283" s="5"/>
    </row>
    <row r="284" spans="1:7" ht="15.75" x14ac:dyDescent="0.25">
      <c r="A284" s="87" t="s">
        <v>2111</v>
      </c>
      <c r="B284" s="59" t="s">
        <v>28</v>
      </c>
      <c r="C284" s="54" t="s">
        <v>223</v>
      </c>
      <c r="D284" s="54" t="s">
        <v>224</v>
      </c>
      <c r="E284" s="53">
        <v>404</v>
      </c>
      <c r="F284" s="5"/>
      <c r="G284" s="5"/>
    </row>
    <row r="285" spans="1:7" ht="15.75" x14ac:dyDescent="0.25">
      <c r="A285" s="10" t="s">
        <v>2111</v>
      </c>
      <c r="B285" s="62" t="s">
        <v>26</v>
      </c>
      <c r="C285" s="54" t="s">
        <v>52</v>
      </c>
      <c r="D285" s="54" t="s">
        <v>53</v>
      </c>
      <c r="E285" s="53">
        <v>400</v>
      </c>
      <c r="F285" s="5"/>
      <c r="G285" s="5"/>
    </row>
    <row r="286" spans="1:7" ht="15.75" x14ac:dyDescent="0.25">
      <c r="A286" s="87" t="s">
        <v>2111</v>
      </c>
      <c r="B286" s="58" t="s">
        <v>28</v>
      </c>
      <c r="C286" s="65" t="s">
        <v>411</v>
      </c>
      <c r="D286" s="65" t="s">
        <v>412</v>
      </c>
      <c r="E286" s="52">
        <v>303</v>
      </c>
      <c r="F286" s="5"/>
      <c r="G286" s="5"/>
    </row>
    <row r="287" spans="1:7" ht="15.75" x14ac:dyDescent="0.25">
      <c r="A287" s="10" t="s">
        <v>2111</v>
      </c>
      <c r="B287" s="62" t="s">
        <v>26</v>
      </c>
      <c r="C287" s="54" t="s">
        <v>62</v>
      </c>
      <c r="D287" s="54" t="s">
        <v>63</v>
      </c>
      <c r="E287" s="53">
        <v>325</v>
      </c>
      <c r="F287" s="5"/>
      <c r="G287" s="5"/>
    </row>
    <row r="288" spans="1:7" ht="15.75" x14ac:dyDescent="0.25">
      <c r="A288" s="87" t="s">
        <v>2111</v>
      </c>
      <c r="B288" s="59" t="s">
        <v>28</v>
      </c>
      <c r="C288" s="54" t="s">
        <v>305</v>
      </c>
      <c r="D288" s="54" t="s">
        <v>306</v>
      </c>
      <c r="E288" s="53">
        <v>340</v>
      </c>
      <c r="F288" s="5"/>
      <c r="G288" s="5"/>
    </row>
    <row r="289" spans="1:7" ht="15.75" x14ac:dyDescent="0.25">
      <c r="A289" s="10" t="s">
        <v>2111</v>
      </c>
      <c r="B289" s="61" t="s">
        <v>29</v>
      </c>
      <c r="C289" s="54" t="s">
        <v>251</v>
      </c>
      <c r="D289" s="54" t="s">
        <v>252</v>
      </c>
      <c r="E289" s="53">
        <v>349</v>
      </c>
      <c r="F289" s="5"/>
      <c r="G289" s="5"/>
    </row>
    <row r="290" spans="1:7" ht="15.75" x14ac:dyDescent="0.25">
      <c r="A290" s="87" t="s">
        <v>2111</v>
      </c>
      <c r="B290" s="57" t="s">
        <v>25</v>
      </c>
      <c r="C290" s="65" t="s">
        <v>439</v>
      </c>
      <c r="D290" s="65" t="s">
        <v>440</v>
      </c>
      <c r="E290" s="52">
        <v>588</v>
      </c>
      <c r="F290" s="5"/>
      <c r="G290" s="5"/>
    </row>
    <row r="291" spans="1:7" ht="15.75" x14ac:dyDescent="0.25">
      <c r="A291" s="10" t="s">
        <v>2111</v>
      </c>
      <c r="B291" s="56" t="s">
        <v>25</v>
      </c>
      <c r="C291" s="54" t="s">
        <v>206</v>
      </c>
      <c r="D291" s="54" t="s">
        <v>207</v>
      </c>
      <c r="E291" s="53">
        <v>545</v>
      </c>
      <c r="F291" s="5"/>
      <c r="G291" s="5"/>
    </row>
    <row r="292" spans="1:7" ht="15.75" x14ac:dyDescent="0.25">
      <c r="A292" s="87" t="s">
        <v>2111</v>
      </c>
      <c r="B292" s="62" t="s">
        <v>26</v>
      </c>
      <c r="C292" s="54" t="s">
        <v>98</v>
      </c>
      <c r="D292" s="54" t="s">
        <v>99</v>
      </c>
      <c r="E292" s="53">
        <v>339</v>
      </c>
      <c r="F292" s="5"/>
      <c r="G292" s="5"/>
    </row>
    <row r="293" spans="1:7" ht="15.75" x14ac:dyDescent="0.25">
      <c r="A293" s="10" t="s">
        <v>2111</v>
      </c>
      <c r="B293" s="63" t="s">
        <v>26</v>
      </c>
      <c r="C293" s="65" t="s">
        <v>449</v>
      </c>
      <c r="D293" s="65" t="s">
        <v>450</v>
      </c>
      <c r="E293" s="52">
        <v>444</v>
      </c>
      <c r="F293" s="5"/>
      <c r="G293" s="5"/>
    </row>
    <row r="294" spans="1:7" ht="15.75" x14ac:dyDescent="0.25">
      <c r="A294" s="87" t="s">
        <v>2111</v>
      </c>
      <c r="B294" s="57" t="s">
        <v>25</v>
      </c>
      <c r="C294" s="65" t="s">
        <v>577</v>
      </c>
      <c r="D294" s="65" t="s">
        <v>578</v>
      </c>
      <c r="E294" s="52">
        <v>340</v>
      </c>
      <c r="F294" s="5"/>
      <c r="G294" s="5"/>
    </row>
    <row r="295" spans="1:7" ht="15.75" x14ac:dyDescent="0.25">
      <c r="A295" s="10" t="s">
        <v>2111</v>
      </c>
      <c r="B295" s="63" t="s">
        <v>26</v>
      </c>
      <c r="C295" s="65" t="s">
        <v>573</v>
      </c>
      <c r="D295" s="65" t="s">
        <v>574</v>
      </c>
      <c r="E295" s="52">
        <v>448</v>
      </c>
      <c r="F295" s="5"/>
      <c r="G295" s="5"/>
    </row>
    <row r="296" spans="1:7" ht="15.75" x14ac:dyDescent="0.25">
      <c r="A296" s="87" t="s">
        <v>2111</v>
      </c>
      <c r="B296" s="59" t="s">
        <v>28</v>
      </c>
      <c r="C296" s="54" t="s">
        <v>245</v>
      </c>
      <c r="D296" s="54" t="s">
        <v>246</v>
      </c>
      <c r="E296" s="53">
        <v>327</v>
      </c>
      <c r="F296" s="5"/>
      <c r="G296" s="5"/>
    </row>
    <row r="297" spans="1:7" ht="15.75" x14ac:dyDescent="0.25">
      <c r="A297" s="10" t="s">
        <v>2111</v>
      </c>
      <c r="B297" s="60" t="s">
        <v>29</v>
      </c>
      <c r="C297" s="65" t="s">
        <v>557</v>
      </c>
      <c r="D297" s="65" t="s">
        <v>558</v>
      </c>
      <c r="E297" s="52">
        <v>325</v>
      </c>
      <c r="F297" s="5"/>
      <c r="G297" s="5"/>
    </row>
    <row r="298" spans="1:7" ht="15.75" x14ac:dyDescent="0.25">
      <c r="A298" s="87" t="s">
        <v>2111</v>
      </c>
      <c r="B298" s="60" t="s">
        <v>29</v>
      </c>
      <c r="C298" s="65" t="s">
        <v>405</v>
      </c>
      <c r="D298" s="65" t="s">
        <v>406</v>
      </c>
      <c r="E298" s="52">
        <v>359</v>
      </c>
      <c r="F298" s="5"/>
      <c r="G298" s="5"/>
    </row>
    <row r="299" spans="1:7" ht="15.75" x14ac:dyDescent="0.25">
      <c r="A299" s="10" t="s">
        <v>2111</v>
      </c>
      <c r="B299" s="58" t="s">
        <v>28</v>
      </c>
      <c r="C299" s="65" t="s">
        <v>331</v>
      </c>
      <c r="D299" s="65" t="s">
        <v>332</v>
      </c>
      <c r="E299" s="52">
        <v>442</v>
      </c>
      <c r="F299" s="5"/>
      <c r="G299" s="5"/>
    </row>
    <row r="300" spans="1:7" ht="15.75" x14ac:dyDescent="0.25">
      <c r="A300" s="87" t="s">
        <v>2111</v>
      </c>
      <c r="B300" s="62" t="s">
        <v>26</v>
      </c>
      <c r="C300" s="54" t="s">
        <v>221</v>
      </c>
      <c r="D300" s="54" t="s">
        <v>222</v>
      </c>
      <c r="E300" s="53">
        <v>300</v>
      </c>
      <c r="F300" s="5"/>
      <c r="G300" s="5"/>
    </row>
    <row r="301" spans="1:7" ht="15.75" x14ac:dyDescent="0.25">
      <c r="A301" s="10" t="s">
        <v>2111</v>
      </c>
      <c r="B301" s="59" t="s">
        <v>28</v>
      </c>
      <c r="C301" s="54" t="s">
        <v>50</v>
      </c>
      <c r="D301" s="54" t="s">
        <v>51</v>
      </c>
      <c r="E301" s="53">
        <v>501</v>
      </c>
      <c r="F301" s="5"/>
      <c r="G301" s="5"/>
    </row>
    <row r="302" spans="1:7" ht="15.75" x14ac:dyDescent="0.25">
      <c r="A302" s="87" t="s">
        <v>2111</v>
      </c>
      <c r="B302" s="60" t="s">
        <v>29</v>
      </c>
      <c r="C302" s="65" t="s">
        <v>333</v>
      </c>
      <c r="D302" s="65" t="s">
        <v>334</v>
      </c>
      <c r="E302" s="52">
        <v>148</v>
      </c>
      <c r="F302" s="5"/>
      <c r="G302" s="5"/>
    </row>
    <row r="303" spans="1:7" ht="15.75" x14ac:dyDescent="0.25">
      <c r="A303" s="10" t="s">
        <v>2111</v>
      </c>
      <c r="B303" s="58" t="s">
        <v>28</v>
      </c>
      <c r="C303" s="65" t="s">
        <v>495</v>
      </c>
      <c r="D303" s="65" t="s">
        <v>496</v>
      </c>
      <c r="E303" s="52">
        <v>428</v>
      </c>
      <c r="F303" s="5"/>
      <c r="G303" s="5"/>
    </row>
    <row r="304" spans="1:7" ht="15.75" x14ac:dyDescent="0.25">
      <c r="A304" s="87" t="s">
        <v>2111</v>
      </c>
      <c r="B304" s="61" t="s">
        <v>29</v>
      </c>
      <c r="C304" s="54" t="s">
        <v>265</v>
      </c>
      <c r="D304" s="54" t="s">
        <v>266</v>
      </c>
      <c r="E304" s="53">
        <v>300</v>
      </c>
      <c r="F304" s="5"/>
      <c r="G304" s="5"/>
    </row>
    <row r="305" spans="1:7" ht="15.75" x14ac:dyDescent="0.25">
      <c r="A305" s="10" t="s">
        <v>2111</v>
      </c>
      <c r="B305" s="62" t="s">
        <v>26</v>
      </c>
      <c r="C305" s="54" t="s">
        <v>313</v>
      </c>
      <c r="D305" s="54" t="s">
        <v>314</v>
      </c>
      <c r="E305" s="53">
        <v>550</v>
      </c>
      <c r="F305" s="5"/>
      <c r="G305" s="5"/>
    </row>
    <row r="306" spans="1:7" ht="15.75" x14ac:dyDescent="0.25">
      <c r="A306" s="87" t="s">
        <v>2111</v>
      </c>
      <c r="B306" s="56" t="s">
        <v>25</v>
      </c>
      <c r="C306" s="54" t="s">
        <v>217</v>
      </c>
      <c r="D306" s="54" t="s">
        <v>218</v>
      </c>
      <c r="E306" s="53">
        <v>433</v>
      </c>
      <c r="F306" s="5"/>
      <c r="G306" s="5"/>
    </row>
    <row r="307" spans="1:7" ht="15.75" x14ac:dyDescent="0.25">
      <c r="A307" s="10" t="s">
        <v>2111</v>
      </c>
      <c r="B307" s="61" t="s">
        <v>29</v>
      </c>
      <c r="C307" s="54" t="s">
        <v>277</v>
      </c>
      <c r="D307" s="54" t="s">
        <v>278</v>
      </c>
      <c r="E307" s="53">
        <v>422</v>
      </c>
      <c r="F307" s="5"/>
      <c r="G307" s="5"/>
    </row>
    <row r="308" spans="1:7" ht="15.75" x14ac:dyDescent="0.25">
      <c r="A308" s="87" t="s">
        <v>2111</v>
      </c>
      <c r="B308" s="58" t="s">
        <v>28</v>
      </c>
      <c r="C308" s="65" t="s">
        <v>551</v>
      </c>
      <c r="D308" s="65" t="s">
        <v>552</v>
      </c>
      <c r="E308" s="52">
        <v>402</v>
      </c>
      <c r="F308" s="5"/>
      <c r="G308" s="5"/>
    </row>
    <row r="309" spans="1:7" ht="15.75" x14ac:dyDescent="0.25">
      <c r="A309" s="10" t="s">
        <v>2111</v>
      </c>
      <c r="B309" s="60" t="s">
        <v>29</v>
      </c>
      <c r="C309" s="65" t="s">
        <v>483</v>
      </c>
      <c r="D309" s="65" t="s">
        <v>484</v>
      </c>
      <c r="E309" s="52">
        <v>303</v>
      </c>
      <c r="F309" s="5"/>
      <c r="G309" s="5"/>
    </row>
    <row r="310" spans="1:7" ht="15.75" x14ac:dyDescent="0.25">
      <c r="A310" s="87" t="s">
        <v>2111</v>
      </c>
      <c r="B310" s="61" t="s">
        <v>29</v>
      </c>
      <c r="C310" s="54" t="s">
        <v>319</v>
      </c>
      <c r="D310" s="54" t="s">
        <v>320</v>
      </c>
      <c r="E310" s="53">
        <v>370</v>
      </c>
      <c r="F310" s="5"/>
      <c r="G310" s="5"/>
    </row>
    <row r="311" spans="1:7" ht="15.75" x14ac:dyDescent="0.25">
      <c r="A311" s="10" t="s">
        <v>2111</v>
      </c>
      <c r="B311" s="62" t="s">
        <v>26</v>
      </c>
      <c r="C311" s="54" t="s">
        <v>267</v>
      </c>
      <c r="D311" s="54" t="s">
        <v>268</v>
      </c>
      <c r="E311" s="53">
        <v>503</v>
      </c>
      <c r="F311" s="5"/>
      <c r="G311" s="5"/>
    </row>
    <row r="312" spans="1:7" ht="15.75" x14ac:dyDescent="0.25">
      <c r="A312" s="87" t="s">
        <v>2111</v>
      </c>
      <c r="B312" s="59" t="s">
        <v>28</v>
      </c>
      <c r="C312" s="54" t="s">
        <v>192</v>
      </c>
      <c r="D312" s="54" t="s">
        <v>193</v>
      </c>
      <c r="E312" s="53">
        <v>604</v>
      </c>
      <c r="F312" s="5"/>
      <c r="G312" s="5"/>
    </row>
    <row r="313" spans="1:7" ht="15.75" x14ac:dyDescent="0.25">
      <c r="A313" s="10" t="s">
        <v>2111</v>
      </c>
      <c r="B313" s="56" t="s">
        <v>25</v>
      </c>
      <c r="C313" s="54" t="s">
        <v>259</v>
      </c>
      <c r="D313" s="54" t="s">
        <v>260</v>
      </c>
      <c r="E313" s="53">
        <v>474</v>
      </c>
      <c r="F313" s="5"/>
      <c r="G313" s="5"/>
    </row>
    <row r="314" spans="1:7" ht="15.75" x14ac:dyDescent="0.25">
      <c r="A314" s="87" t="s">
        <v>2111</v>
      </c>
      <c r="B314" s="59" t="s">
        <v>28</v>
      </c>
      <c r="C314" s="54" t="s">
        <v>148</v>
      </c>
      <c r="D314" s="54" t="s">
        <v>149</v>
      </c>
      <c r="E314" s="53">
        <v>341</v>
      </c>
      <c r="F314" s="5"/>
      <c r="G314" s="5"/>
    </row>
    <row r="315" spans="1:7" ht="15.75" x14ac:dyDescent="0.25">
      <c r="A315" s="10" t="s">
        <v>2111</v>
      </c>
      <c r="B315" s="57" t="s">
        <v>25</v>
      </c>
      <c r="C315" s="65" t="s">
        <v>359</v>
      </c>
      <c r="D315" s="65" t="s">
        <v>360</v>
      </c>
      <c r="E315" s="52">
        <v>297</v>
      </c>
      <c r="F315" s="5"/>
      <c r="G315" s="5"/>
    </row>
    <row r="316" spans="1:7" ht="15.75" x14ac:dyDescent="0.25">
      <c r="A316" s="87" t="s">
        <v>2111</v>
      </c>
      <c r="B316" s="60" t="s">
        <v>29</v>
      </c>
      <c r="C316" s="65" t="s">
        <v>343</v>
      </c>
      <c r="D316" s="65" t="s">
        <v>344</v>
      </c>
      <c r="E316" s="52">
        <v>309</v>
      </c>
      <c r="F316" s="5"/>
      <c r="G316" s="5"/>
    </row>
    <row r="317" spans="1:7" ht="15.75" x14ac:dyDescent="0.25">
      <c r="A317" s="10" t="s">
        <v>2111</v>
      </c>
      <c r="B317" s="61" t="s">
        <v>29</v>
      </c>
      <c r="C317" s="54" t="s">
        <v>162</v>
      </c>
      <c r="D317" s="54" t="s">
        <v>163</v>
      </c>
      <c r="E317" s="53">
        <v>304</v>
      </c>
      <c r="F317" s="5"/>
      <c r="G317" s="5"/>
    </row>
    <row r="318" spans="1:7" ht="15.75" x14ac:dyDescent="0.25">
      <c r="A318" s="87" t="s">
        <v>2111</v>
      </c>
      <c r="B318" s="61" t="s">
        <v>29</v>
      </c>
      <c r="C318" s="54" t="s">
        <v>180</v>
      </c>
      <c r="D318" s="54" t="s">
        <v>181</v>
      </c>
      <c r="E318" s="53">
        <v>438</v>
      </c>
      <c r="F318" s="5"/>
      <c r="G318" s="5"/>
    </row>
    <row r="319" spans="1:7" ht="15.75" x14ac:dyDescent="0.25">
      <c r="A319" s="10" t="s">
        <v>2111</v>
      </c>
      <c r="B319" s="61" t="s">
        <v>29</v>
      </c>
      <c r="C319" s="54" t="s">
        <v>144</v>
      </c>
      <c r="D319" s="54" t="s">
        <v>145</v>
      </c>
      <c r="E319" s="53">
        <v>255</v>
      </c>
      <c r="F319" s="5"/>
      <c r="G319" s="5"/>
    </row>
    <row r="320" spans="1:7" ht="15.75" x14ac:dyDescent="0.25">
      <c r="A320" s="87" t="s">
        <v>2111</v>
      </c>
      <c r="B320" s="63" t="s">
        <v>26</v>
      </c>
      <c r="C320" s="65" t="s">
        <v>427</v>
      </c>
      <c r="D320" s="65" t="s">
        <v>428</v>
      </c>
      <c r="E320" s="52">
        <v>334</v>
      </c>
      <c r="F320" s="5"/>
      <c r="G320" s="5"/>
    </row>
    <row r="321" spans="1:7" ht="15.75" x14ac:dyDescent="0.25">
      <c r="A321" s="10" t="s">
        <v>2111</v>
      </c>
      <c r="B321" s="61" t="s">
        <v>29</v>
      </c>
      <c r="C321" s="54" t="s">
        <v>325</v>
      </c>
      <c r="D321" s="54" t="s">
        <v>326</v>
      </c>
      <c r="E321" s="53">
        <v>294</v>
      </c>
      <c r="F321" s="5"/>
      <c r="G321" s="5"/>
    </row>
    <row r="322" spans="1:7" ht="15.75" x14ac:dyDescent="0.25">
      <c r="A322" s="87" t="s">
        <v>2111</v>
      </c>
      <c r="B322" s="62" t="s">
        <v>26</v>
      </c>
      <c r="C322" s="54" t="s">
        <v>56</v>
      </c>
      <c r="D322" s="54" t="s">
        <v>57</v>
      </c>
      <c r="E322" s="53">
        <v>326</v>
      </c>
      <c r="F322" s="5"/>
      <c r="G322" s="5"/>
    </row>
    <row r="323" spans="1:7" ht="15.75" x14ac:dyDescent="0.25">
      <c r="A323" s="10" t="s">
        <v>2111</v>
      </c>
      <c r="B323" s="58" t="s">
        <v>28</v>
      </c>
      <c r="C323" s="65" t="s">
        <v>419</v>
      </c>
      <c r="D323" s="65" t="s">
        <v>420</v>
      </c>
      <c r="E323" s="52">
        <v>427</v>
      </c>
      <c r="F323" s="5"/>
      <c r="G323" s="5"/>
    </row>
    <row r="324" spans="1:7" ht="15.75" x14ac:dyDescent="0.25">
      <c r="A324" s="87" t="s">
        <v>2111</v>
      </c>
      <c r="B324" s="59" t="s">
        <v>28</v>
      </c>
      <c r="C324" s="54" t="s">
        <v>239</v>
      </c>
      <c r="D324" s="54" t="s">
        <v>240</v>
      </c>
      <c r="E324" s="53">
        <v>396</v>
      </c>
      <c r="F324" s="5"/>
      <c r="G324" s="5"/>
    </row>
    <row r="325" spans="1:7" ht="15.75" x14ac:dyDescent="0.25">
      <c r="A325" s="10" t="s">
        <v>2111</v>
      </c>
      <c r="B325" s="57" t="s">
        <v>25</v>
      </c>
      <c r="C325" s="65" t="s">
        <v>600</v>
      </c>
      <c r="D325" s="65" t="s">
        <v>601</v>
      </c>
      <c r="E325" s="52">
        <v>289</v>
      </c>
      <c r="F325" s="5"/>
      <c r="G325" s="5"/>
    </row>
    <row r="326" spans="1:7" ht="15.75" x14ac:dyDescent="0.25">
      <c r="A326" s="87" t="s">
        <v>2111</v>
      </c>
      <c r="B326" s="63" t="s">
        <v>26</v>
      </c>
      <c r="C326" s="65" t="s">
        <v>451</v>
      </c>
      <c r="D326" s="65" t="s">
        <v>452</v>
      </c>
      <c r="E326" s="52">
        <v>624</v>
      </c>
      <c r="F326" s="5"/>
      <c r="G326" s="5"/>
    </row>
    <row r="327" spans="1:7" ht="15.75" x14ac:dyDescent="0.25">
      <c r="A327" s="10" t="s">
        <v>2111</v>
      </c>
      <c r="B327" s="57" t="s">
        <v>25</v>
      </c>
      <c r="C327" s="65" t="s">
        <v>473</v>
      </c>
      <c r="D327" s="65" t="s">
        <v>474</v>
      </c>
      <c r="E327" s="52">
        <v>342</v>
      </c>
      <c r="F327" s="5"/>
      <c r="G327" s="5"/>
    </row>
    <row r="328" spans="1:7" ht="15.75" x14ac:dyDescent="0.25">
      <c r="A328" s="87" t="s">
        <v>2111</v>
      </c>
      <c r="B328" s="57" t="s">
        <v>25</v>
      </c>
      <c r="C328" s="65" t="s">
        <v>541</v>
      </c>
      <c r="D328" s="65" t="s">
        <v>542</v>
      </c>
      <c r="E328" s="52">
        <v>319</v>
      </c>
      <c r="F328" s="5"/>
      <c r="G328" s="5"/>
    </row>
    <row r="329" spans="1:7" ht="15.75" x14ac:dyDescent="0.25">
      <c r="A329" s="10" t="s">
        <v>2111</v>
      </c>
      <c r="B329" s="58" t="s">
        <v>28</v>
      </c>
      <c r="C329" s="65" t="s">
        <v>409</v>
      </c>
      <c r="D329" s="65" t="s">
        <v>410</v>
      </c>
      <c r="E329" s="52">
        <v>422</v>
      </c>
      <c r="F329" s="5"/>
      <c r="G329" s="5"/>
    </row>
    <row r="330" spans="1:7" ht="15.75" x14ac:dyDescent="0.25">
      <c r="A330" s="87" t="s">
        <v>2111</v>
      </c>
      <c r="B330" s="60" t="s">
        <v>29</v>
      </c>
      <c r="C330" s="65" t="s">
        <v>563</v>
      </c>
      <c r="D330" s="65" t="s">
        <v>564</v>
      </c>
      <c r="E330" s="52">
        <v>542</v>
      </c>
      <c r="F330" s="5"/>
      <c r="G330" s="5"/>
    </row>
    <row r="331" spans="1:7" ht="15.75" x14ac:dyDescent="0.25">
      <c r="A331" s="10" t="s">
        <v>2111</v>
      </c>
      <c r="B331" s="63" t="s">
        <v>26</v>
      </c>
      <c r="C331" s="65" t="s">
        <v>575</v>
      </c>
      <c r="D331" s="65" t="s">
        <v>576</v>
      </c>
      <c r="E331" s="52">
        <v>342</v>
      </c>
      <c r="F331" s="5"/>
      <c r="G331" s="5"/>
    </row>
    <row r="332" spans="1:7" ht="15.75" x14ac:dyDescent="0.25">
      <c r="A332" s="87" t="s">
        <v>2111</v>
      </c>
      <c r="B332" s="59" t="s">
        <v>28</v>
      </c>
      <c r="C332" s="54" t="s">
        <v>66</v>
      </c>
      <c r="D332" s="54" t="s">
        <v>67</v>
      </c>
      <c r="E332" s="53">
        <v>302</v>
      </c>
      <c r="F332" s="5"/>
      <c r="G332" s="5"/>
    </row>
    <row r="333" spans="1:7" ht="15.75" x14ac:dyDescent="0.25">
      <c r="A333" s="10" t="s">
        <v>2111</v>
      </c>
      <c r="B333" s="57" t="s">
        <v>25</v>
      </c>
      <c r="C333" s="65" t="s">
        <v>590</v>
      </c>
      <c r="D333" s="65" t="s">
        <v>591</v>
      </c>
      <c r="E333" s="52">
        <v>401</v>
      </c>
      <c r="F333" s="5"/>
      <c r="G333" s="5"/>
    </row>
    <row r="334" spans="1:7" ht="15.75" x14ac:dyDescent="0.25">
      <c r="A334" s="87" t="s">
        <v>2111</v>
      </c>
      <c r="B334" s="58" t="s">
        <v>28</v>
      </c>
      <c r="C334" s="65" t="s">
        <v>571</v>
      </c>
      <c r="D334" s="65" t="s">
        <v>572</v>
      </c>
      <c r="E334" s="52">
        <v>350</v>
      </c>
      <c r="F334" s="5"/>
      <c r="G334" s="5"/>
    </row>
    <row r="335" spans="1:7" ht="15.75" x14ac:dyDescent="0.25">
      <c r="A335" s="10" t="s">
        <v>2111</v>
      </c>
      <c r="B335" s="57" t="s">
        <v>25</v>
      </c>
      <c r="C335" s="65" t="s">
        <v>385</v>
      </c>
      <c r="D335" s="65" t="s">
        <v>386</v>
      </c>
      <c r="E335" s="52">
        <v>390</v>
      </c>
      <c r="F335" s="5"/>
      <c r="G335" s="5"/>
    </row>
    <row r="336" spans="1:7" ht="15.75" x14ac:dyDescent="0.25">
      <c r="A336" s="87" t="s">
        <v>2111</v>
      </c>
      <c r="B336" s="59" t="s">
        <v>28</v>
      </c>
      <c r="C336" s="54" t="s">
        <v>46</v>
      </c>
      <c r="D336" s="54" t="s">
        <v>47</v>
      </c>
      <c r="E336" s="53">
        <v>364</v>
      </c>
      <c r="F336" s="5"/>
      <c r="G336" s="5"/>
    </row>
    <row r="337" spans="1:7" ht="15.75" x14ac:dyDescent="0.25">
      <c r="A337" s="10" t="s">
        <v>2111</v>
      </c>
      <c r="B337" s="62" t="s">
        <v>26</v>
      </c>
      <c r="C337" s="54" t="s">
        <v>42</v>
      </c>
      <c r="D337" s="54" t="s">
        <v>43</v>
      </c>
      <c r="E337" s="53">
        <v>624</v>
      </c>
      <c r="F337" s="5"/>
      <c r="G337" s="5"/>
    </row>
    <row r="338" spans="1:7" ht="15.75" x14ac:dyDescent="0.25">
      <c r="A338" s="87" t="s">
        <v>2111</v>
      </c>
      <c r="B338" s="61" t="s">
        <v>29</v>
      </c>
      <c r="C338" s="54" t="s">
        <v>86</v>
      </c>
      <c r="D338" s="54" t="s">
        <v>87</v>
      </c>
      <c r="E338" s="53">
        <v>455</v>
      </c>
      <c r="F338" s="5"/>
      <c r="G338" s="5"/>
    </row>
    <row r="339" spans="1:7" ht="15.75" x14ac:dyDescent="0.25">
      <c r="A339" s="10" t="s">
        <v>2111</v>
      </c>
      <c r="B339" s="61" t="s">
        <v>29</v>
      </c>
      <c r="C339" s="54" t="s">
        <v>158</v>
      </c>
      <c r="D339" s="54" t="s">
        <v>159</v>
      </c>
      <c r="E339" s="53">
        <v>387</v>
      </c>
      <c r="F339" s="5"/>
      <c r="G339" s="5"/>
    </row>
    <row r="340" spans="1:7" ht="15.75" x14ac:dyDescent="0.25">
      <c r="A340" s="87" t="s">
        <v>2111</v>
      </c>
      <c r="B340" s="59" t="s">
        <v>28</v>
      </c>
      <c r="C340" s="54" t="s">
        <v>194</v>
      </c>
      <c r="D340" s="54" t="s">
        <v>195</v>
      </c>
      <c r="E340" s="53">
        <v>258</v>
      </c>
      <c r="F340" s="5"/>
      <c r="G340" s="5"/>
    </row>
    <row r="341" spans="1:7" ht="15.75" x14ac:dyDescent="0.25">
      <c r="A341" s="10" t="s">
        <v>2111</v>
      </c>
      <c r="B341" s="62" t="s">
        <v>26</v>
      </c>
      <c r="C341" s="54" t="s">
        <v>58</v>
      </c>
      <c r="D341" s="54" t="s">
        <v>59</v>
      </c>
      <c r="E341" s="53">
        <v>353</v>
      </c>
      <c r="F341" s="5"/>
      <c r="G341" s="5"/>
    </row>
    <row r="342" spans="1:7" ht="15.75" x14ac:dyDescent="0.25">
      <c r="A342" s="87" t="s">
        <v>2111</v>
      </c>
      <c r="B342" s="63" t="s">
        <v>26</v>
      </c>
      <c r="C342" s="65" t="s">
        <v>569</v>
      </c>
      <c r="D342" s="65" t="s">
        <v>570</v>
      </c>
      <c r="E342" s="52">
        <v>650</v>
      </c>
      <c r="F342" s="5"/>
      <c r="G342" s="5"/>
    </row>
    <row r="343" spans="1:7" ht="15.75" x14ac:dyDescent="0.25">
      <c r="A343" s="10" t="s">
        <v>2111</v>
      </c>
      <c r="B343" s="63" t="s">
        <v>26</v>
      </c>
      <c r="C343" s="65" t="s">
        <v>367</v>
      </c>
      <c r="D343" s="65" t="s">
        <v>368</v>
      </c>
      <c r="E343" s="52">
        <v>189</v>
      </c>
      <c r="F343" s="5"/>
      <c r="G343" s="5"/>
    </row>
    <row r="344" spans="1:7" ht="15.75" x14ac:dyDescent="0.25">
      <c r="A344" s="87" t="s">
        <v>2111</v>
      </c>
      <c r="B344" s="56" t="s">
        <v>25</v>
      </c>
      <c r="C344" s="54" t="s">
        <v>249</v>
      </c>
      <c r="D344" s="54" t="s">
        <v>250</v>
      </c>
      <c r="E344" s="53">
        <v>187</v>
      </c>
      <c r="F344" s="5"/>
      <c r="G344" s="5"/>
    </row>
    <row r="345" spans="1:7" ht="15.75" x14ac:dyDescent="0.25">
      <c r="A345" s="10" t="s">
        <v>2111</v>
      </c>
      <c r="B345" s="60" t="s">
        <v>29</v>
      </c>
      <c r="C345" s="65" t="s">
        <v>443</v>
      </c>
      <c r="D345" s="65" t="s">
        <v>444</v>
      </c>
      <c r="E345" s="52">
        <v>242</v>
      </c>
      <c r="F345" s="5"/>
      <c r="G345" s="5"/>
    </row>
    <row r="346" spans="1:7" ht="15.75" x14ac:dyDescent="0.25">
      <c r="A346" s="87" t="s">
        <v>2111</v>
      </c>
      <c r="B346" s="62" t="s">
        <v>26</v>
      </c>
      <c r="C346" s="54" t="s">
        <v>34</v>
      </c>
      <c r="D346" s="54" t="s">
        <v>35</v>
      </c>
      <c r="E346" s="53">
        <v>315</v>
      </c>
      <c r="F346" s="5"/>
      <c r="G346" s="5"/>
    </row>
    <row r="347" spans="1:7" ht="15.75" x14ac:dyDescent="0.25">
      <c r="A347" s="10" t="s">
        <v>2111</v>
      </c>
      <c r="B347" s="62" t="s">
        <v>26</v>
      </c>
      <c r="C347" s="54" t="s">
        <v>202</v>
      </c>
      <c r="D347" s="54" t="s">
        <v>203</v>
      </c>
      <c r="E347" s="53">
        <v>358</v>
      </c>
      <c r="F347" s="5"/>
      <c r="G347" s="5"/>
    </row>
    <row r="348" spans="1:7" ht="15.75" x14ac:dyDescent="0.25">
      <c r="A348" s="87" t="s">
        <v>2111</v>
      </c>
      <c r="B348" s="58" t="s">
        <v>28</v>
      </c>
      <c r="C348" s="65" t="s">
        <v>417</v>
      </c>
      <c r="D348" s="65" t="s">
        <v>418</v>
      </c>
      <c r="E348" s="52">
        <v>347</v>
      </c>
      <c r="F348" s="5"/>
      <c r="G348" s="5"/>
    </row>
    <row r="349" spans="1:7" ht="15.75" x14ac:dyDescent="0.25">
      <c r="A349" s="10" t="s">
        <v>2111</v>
      </c>
      <c r="B349" s="58" t="s">
        <v>28</v>
      </c>
      <c r="C349" s="65" t="s">
        <v>387</v>
      </c>
      <c r="D349" s="65" t="s">
        <v>388</v>
      </c>
      <c r="E349" s="52">
        <v>508</v>
      </c>
      <c r="F349" s="5"/>
      <c r="G349" s="5"/>
    </row>
    <row r="350" spans="1:7" ht="15.75" x14ac:dyDescent="0.25">
      <c r="A350" s="87" t="s">
        <v>2111</v>
      </c>
      <c r="B350" s="59" t="s">
        <v>28</v>
      </c>
      <c r="C350" s="54" t="s">
        <v>287</v>
      </c>
      <c r="D350" s="54" t="s">
        <v>288</v>
      </c>
      <c r="E350" s="53">
        <v>437</v>
      </c>
      <c r="F350" s="5"/>
      <c r="G350" s="5"/>
    </row>
    <row r="351" spans="1:7" ht="15.75" x14ac:dyDescent="0.25">
      <c r="A351" s="10" t="s">
        <v>2111</v>
      </c>
      <c r="B351" s="63" t="s">
        <v>26</v>
      </c>
      <c r="C351" s="65" t="s">
        <v>475</v>
      </c>
      <c r="D351" s="65" t="s">
        <v>476</v>
      </c>
      <c r="E351" s="52">
        <v>326</v>
      </c>
      <c r="F351" s="5"/>
      <c r="G351" s="5"/>
    </row>
    <row r="352" spans="1:7" ht="15.75" x14ac:dyDescent="0.25">
      <c r="A352" s="87" t="s">
        <v>2111</v>
      </c>
      <c r="B352" s="59" t="s">
        <v>28</v>
      </c>
      <c r="C352" s="54" t="s">
        <v>154</v>
      </c>
      <c r="D352" s="54" t="s">
        <v>155</v>
      </c>
      <c r="E352" s="53">
        <v>636</v>
      </c>
      <c r="F352" s="5"/>
      <c r="G352" s="5"/>
    </row>
    <row r="353" spans="1:7" ht="15.75" x14ac:dyDescent="0.25">
      <c r="A353" s="10" t="s">
        <v>2111</v>
      </c>
      <c r="B353" s="62" t="s">
        <v>26</v>
      </c>
      <c r="C353" s="54" t="s">
        <v>134</v>
      </c>
      <c r="D353" s="54" t="s">
        <v>135</v>
      </c>
      <c r="E353" s="53">
        <v>317</v>
      </c>
      <c r="F353" s="5"/>
      <c r="G353" s="5"/>
    </row>
    <row r="354" spans="1:7" ht="15.75" x14ac:dyDescent="0.25">
      <c r="A354" s="87" t="s">
        <v>2111</v>
      </c>
      <c r="B354" s="61" t="s">
        <v>29</v>
      </c>
      <c r="C354" s="54" t="s">
        <v>100</v>
      </c>
      <c r="D354" s="54" t="s">
        <v>101</v>
      </c>
      <c r="E354" s="53">
        <v>472</v>
      </c>
      <c r="F354" s="5"/>
      <c r="G354" s="5"/>
    </row>
    <row r="355" spans="1:7" ht="15.75" x14ac:dyDescent="0.25">
      <c r="A355" s="10" t="s">
        <v>2111</v>
      </c>
      <c r="B355" s="62" t="s">
        <v>26</v>
      </c>
      <c r="C355" s="54" t="s">
        <v>321</v>
      </c>
      <c r="D355" s="54" t="s">
        <v>322</v>
      </c>
      <c r="E355" s="53">
        <v>463</v>
      </c>
      <c r="F355" s="5"/>
      <c r="G355" s="5"/>
    </row>
    <row r="356" spans="1:7" ht="15.75" x14ac:dyDescent="0.25">
      <c r="A356" s="87" t="s">
        <v>2111</v>
      </c>
      <c r="B356" s="62" t="s">
        <v>26</v>
      </c>
      <c r="C356" s="54" t="s">
        <v>315</v>
      </c>
      <c r="D356" s="54" t="s">
        <v>316</v>
      </c>
      <c r="E356" s="53">
        <v>227</v>
      </c>
      <c r="F356" s="5"/>
      <c r="G356" s="5"/>
    </row>
    <row r="357" spans="1:7" ht="15.75" x14ac:dyDescent="0.25">
      <c r="A357" s="10" t="s">
        <v>2111</v>
      </c>
      <c r="B357" s="61" t="s">
        <v>29</v>
      </c>
      <c r="C357" s="54" t="s">
        <v>164</v>
      </c>
      <c r="D357" s="54" t="s">
        <v>165</v>
      </c>
      <c r="E357" s="53">
        <v>244</v>
      </c>
      <c r="F357" s="5"/>
      <c r="G357" s="5"/>
    </row>
    <row r="358" spans="1:7" ht="15.75" x14ac:dyDescent="0.25">
      <c r="A358" s="87" t="s">
        <v>2111</v>
      </c>
      <c r="B358" s="60" t="s">
        <v>29</v>
      </c>
      <c r="C358" s="65" t="s">
        <v>531</v>
      </c>
      <c r="D358" s="65" t="s">
        <v>532</v>
      </c>
      <c r="E358" s="52">
        <v>608</v>
      </c>
      <c r="F358" s="5"/>
      <c r="G358" s="5"/>
    </row>
    <row r="359" spans="1:7" ht="15.75" x14ac:dyDescent="0.25">
      <c r="A359" s="10" t="s">
        <v>2111</v>
      </c>
      <c r="B359" s="59" t="s">
        <v>28</v>
      </c>
      <c r="C359" s="54" t="s">
        <v>54</v>
      </c>
      <c r="D359" s="54" t="s">
        <v>55</v>
      </c>
      <c r="E359" s="53">
        <v>414</v>
      </c>
      <c r="F359" s="5"/>
      <c r="G359" s="5"/>
    </row>
    <row r="360" spans="1:7" ht="15.75" x14ac:dyDescent="0.25">
      <c r="A360" s="87" t="s">
        <v>2111</v>
      </c>
      <c r="B360" s="56" t="s">
        <v>25</v>
      </c>
      <c r="C360" s="54" t="s">
        <v>142</v>
      </c>
      <c r="D360" s="54" t="s">
        <v>143</v>
      </c>
      <c r="E360" s="53">
        <v>345</v>
      </c>
      <c r="F360" s="5"/>
      <c r="G360" s="5"/>
    </row>
    <row r="361" spans="1:7" ht="15.75" x14ac:dyDescent="0.25">
      <c r="A361" s="10" t="s">
        <v>2111</v>
      </c>
      <c r="B361" s="63" t="s">
        <v>26</v>
      </c>
      <c r="C361" s="65" t="s">
        <v>501</v>
      </c>
      <c r="D361" s="65" t="s">
        <v>502</v>
      </c>
      <c r="E361" s="52">
        <v>360</v>
      </c>
      <c r="F361" s="5"/>
      <c r="G361" s="5"/>
    </row>
    <row r="362" spans="1:7" ht="15.75" x14ac:dyDescent="0.25">
      <c r="A362" s="87" t="s">
        <v>2111</v>
      </c>
      <c r="B362" s="60" t="s">
        <v>29</v>
      </c>
      <c r="C362" s="65" t="s">
        <v>553</v>
      </c>
      <c r="D362" s="65" t="s">
        <v>554</v>
      </c>
      <c r="E362" s="52">
        <v>551</v>
      </c>
      <c r="F362" s="5"/>
      <c r="G362" s="5"/>
    </row>
    <row r="363" spans="1:7" ht="15.75" x14ac:dyDescent="0.25">
      <c r="A363" s="10" t="s">
        <v>2111</v>
      </c>
      <c r="B363" s="62" t="s">
        <v>26</v>
      </c>
      <c r="C363" s="54" t="s">
        <v>283</v>
      </c>
      <c r="D363" s="54" t="s">
        <v>284</v>
      </c>
      <c r="E363" s="53">
        <v>400</v>
      </c>
      <c r="F363" s="5"/>
      <c r="G363" s="5"/>
    </row>
    <row r="364" spans="1:7" ht="15.75" x14ac:dyDescent="0.25">
      <c r="A364" s="87" t="s">
        <v>2111</v>
      </c>
      <c r="B364" s="56" t="s">
        <v>25</v>
      </c>
      <c r="C364" s="54" t="s">
        <v>130</v>
      </c>
      <c r="D364" s="54" t="s">
        <v>131</v>
      </c>
      <c r="E364" s="53">
        <v>433</v>
      </c>
      <c r="F364" s="5"/>
      <c r="G364" s="5"/>
    </row>
    <row r="365" spans="1:7" ht="15.75" x14ac:dyDescent="0.25">
      <c r="A365" s="10" t="s">
        <v>2111</v>
      </c>
      <c r="B365" s="57" t="s">
        <v>25</v>
      </c>
      <c r="C365" s="65" t="s">
        <v>561</v>
      </c>
      <c r="D365" s="65" t="s">
        <v>562</v>
      </c>
      <c r="E365" s="52">
        <v>369</v>
      </c>
      <c r="F365" s="5"/>
      <c r="G365" s="5"/>
    </row>
    <row r="366" spans="1:7" ht="15.75" x14ac:dyDescent="0.25">
      <c r="A366" s="87" t="s">
        <v>2111</v>
      </c>
      <c r="B366" s="56" t="s">
        <v>25</v>
      </c>
      <c r="C366" s="54" t="s">
        <v>299</v>
      </c>
      <c r="D366" s="54" t="s">
        <v>300</v>
      </c>
      <c r="E366" s="53">
        <v>348</v>
      </c>
      <c r="F366" s="5"/>
      <c r="G366" s="5"/>
    </row>
    <row r="367" spans="1:7" ht="15.75" x14ac:dyDescent="0.25">
      <c r="A367" s="10" t="s">
        <v>2111</v>
      </c>
      <c r="B367" s="58" t="s">
        <v>28</v>
      </c>
      <c r="C367" s="65" t="s">
        <v>389</v>
      </c>
      <c r="D367" s="65" t="s">
        <v>390</v>
      </c>
      <c r="E367" s="52">
        <v>344</v>
      </c>
      <c r="F367" s="5"/>
      <c r="G367" s="5"/>
    </row>
    <row r="368" spans="1:7" ht="15.75" x14ac:dyDescent="0.25">
      <c r="A368" s="87" t="s">
        <v>2111</v>
      </c>
      <c r="B368" s="56" t="s">
        <v>25</v>
      </c>
      <c r="C368" s="54" t="s">
        <v>78</v>
      </c>
      <c r="D368" s="54" t="s">
        <v>79</v>
      </c>
      <c r="E368" s="53">
        <v>289</v>
      </c>
      <c r="F368" s="5"/>
      <c r="G368" s="5"/>
    </row>
    <row r="369" spans="1:7" ht="15.75" x14ac:dyDescent="0.25">
      <c r="A369" s="10" t="s">
        <v>2111</v>
      </c>
      <c r="B369" s="57" t="s">
        <v>25</v>
      </c>
      <c r="C369" s="65" t="s">
        <v>529</v>
      </c>
      <c r="D369" s="65" t="s">
        <v>530</v>
      </c>
      <c r="E369" s="52">
        <v>270</v>
      </c>
      <c r="F369" s="5"/>
      <c r="G369" s="5"/>
    </row>
    <row r="370" spans="1:7" ht="15.75" x14ac:dyDescent="0.25">
      <c r="A370" s="87" t="s">
        <v>2111</v>
      </c>
      <c r="B370" s="56" t="s">
        <v>25</v>
      </c>
      <c r="C370" s="54" t="s">
        <v>301</v>
      </c>
      <c r="D370" s="54" t="s">
        <v>302</v>
      </c>
      <c r="E370" s="53">
        <v>382</v>
      </c>
      <c r="F370" s="5"/>
      <c r="G370" s="5"/>
    </row>
    <row r="371" spans="1:7" ht="15.75" x14ac:dyDescent="0.25">
      <c r="A371" s="10" t="s">
        <v>2111</v>
      </c>
      <c r="B371" s="60" t="s">
        <v>29</v>
      </c>
      <c r="C371" s="65" t="s">
        <v>437</v>
      </c>
      <c r="D371" s="65" t="s">
        <v>438</v>
      </c>
      <c r="E371" s="52">
        <v>392</v>
      </c>
      <c r="F371" s="5"/>
      <c r="G371" s="5"/>
    </row>
    <row r="372" spans="1:7" ht="15.75" x14ac:dyDescent="0.25">
      <c r="A372" s="87" t="s">
        <v>2111</v>
      </c>
      <c r="B372" s="62" t="s">
        <v>26</v>
      </c>
      <c r="C372" s="54" t="s">
        <v>235</v>
      </c>
      <c r="D372" s="54" t="s">
        <v>236</v>
      </c>
      <c r="E372" s="53">
        <v>419</v>
      </c>
      <c r="F372" s="5"/>
      <c r="G372" s="5"/>
    </row>
    <row r="373" spans="1:7" ht="15.75" x14ac:dyDescent="0.25">
      <c r="A373" s="10" t="s">
        <v>2111</v>
      </c>
      <c r="B373" s="61" t="s">
        <v>29</v>
      </c>
      <c r="C373" s="54" t="s">
        <v>204</v>
      </c>
      <c r="D373" s="54" t="s">
        <v>205</v>
      </c>
      <c r="E373" s="53">
        <v>266</v>
      </c>
      <c r="F373" s="5"/>
      <c r="G373" s="5"/>
    </row>
    <row r="374" spans="1:7" ht="15.75" x14ac:dyDescent="0.25">
      <c r="A374" s="87" t="s">
        <v>2111</v>
      </c>
      <c r="B374" s="57" t="s">
        <v>25</v>
      </c>
      <c r="C374" s="65" t="s">
        <v>493</v>
      </c>
      <c r="D374" s="65" t="s">
        <v>494</v>
      </c>
      <c r="E374" s="52">
        <v>414</v>
      </c>
      <c r="F374" s="5"/>
      <c r="G374" s="5"/>
    </row>
    <row r="375" spans="1:7" ht="15.75" x14ac:dyDescent="0.25">
      <c r="A375" s="10" t="s">
        <v>2111</v>
      </c>
      <c r="B375" s="57" t="s">
        <v>25</v>
      </c>
      <c r="C375" s="65" t="s">
        <v>421</v>
      </c>
      <c r="D375" s="65" t="s">
        <v>422</v>
      </c>
      <c r="E375" s="52">
        <v>353</v>
      </c>
      <c r="F375" s="5"/>
      <c r="G375" s="5"/>
    </row>
    <row r="376" spans="1:7" ht="15.75" x14ac:dyDescent="0.25">
      <c r="A376" s="87" t="s">
        <v>2111</v>
      </c>
      <c r="B376" s="56" t="s">
        <v>25</v>
      </c>
      <c r="C376" s="54" t="s">
        <v>38</v>
      </c>
      <c r="D376" s="54" t="s">
        <v>39</v>
      </c>
      <c r="E376" s="53">
        <v>259</v>
      </c>
      <c r="F376" s="5"/>
      <c r="G376" s="5"/>
    </row>
    <row r="377" spans="1:7" ht="15.75" x14ac:dyDescent="0.25">
      <c r="A377" s="10" t="s">
        <v>2111</v>
      </c>
      <c r="B377" s="58" t="s">
        <v>28</v>
      </c>
      <c r="C377" s="65" t="s">
        <v>391</v>
      </c>
      <c r="D377" s="65" t="s">
        <v>392</v>
      </c>
      <c r="E377" s="52">
        <v>463</v>
      </c>
      <c r="F377" s="5"/>
      <c r="G377" s="5"/>
    </row>
    <row r="378" spans="1:7" ht="15.75" x14ac:dyDescent="0.25">
      <c r="A378" s="87" t="s">
        <v>2111</v>
      </c>
      <c r="B378" s="59" t="s">
        <v>28</v>
      </c>
      <c r="C378" s="54" t="s">
        <v>237</v>
      </c>
      <c r="D378" s="54" t="s">
        <v>238</v>
      </c>
      <c r="E378" s="53">
        <v>530</v>
      </c>
      <c r="F378" s="5"/>
      <c r="G378" s="5"/>
    </row>
    <row r="379" spans="1:7" ht="15.75" x14ac:dyDescent="0.25">
      <c r="A379" s="10" t="s">
        <v>2111</v>
      </c>
      <c r="B379" s="57" t="s">
        <v>25</v>
      </c>
      <c r="C379" s="65" t="s">
        <v>509</v>
      </c>
      <c r="D379" s="65" t="s">
        <v>510</v>
      </c>
      <c r="E379" s="52">
        <v>261</v>
      </c>
      <c r="F379" s="5"/>
      <c r="G379" s="5"/>
    </row>
    <row r="380" spans="1:7" ht="15.75" x14ac:dyDescent="0.25">
      <c r="A380" s="87" t="s">
        <v>2111</v>
      </c>
      <c r="B380" s="63" t="s">
        <v>26</v>
      </c>
      <c r="C380" s="65" t="s">
        <v>361</v>
      </c>
      <c r="D380" s="65" t="s">
        <v>362</v>
      </c>
      <c r="E380" s="52">
        <v>340</v>
      </c>
      <c r="F380" s="5"/>
      <c r="G380" s="5"/>
    </row>
    <row r="381" spans="1:7" ht="15.75" x14ac:dyDescent="0.25">
      <c r="A381" s="10" t="s">
        <v>2111</v>
      </c>
      <c r="B381" s="56" t="s">
        <v>25</v>
      </c>
      <c r="C381" s="54" t="s">
        <v>110</v>
      </c>
      <c r="D381" s="54" t="s">
        <v>111</v>
      </c>
      <c r="E381" s="53">
        <v>240</v>
      </c>
      <c r="F381" s="5"/>
      <c r="G381" s="5"/>
    </row>
    <row r="382" spans="1:7" ht="15.75" x14ac:dyDescent="0.25">
      <c r="A382" s="87" t="s">
        <v>2111</v>
      </c>
      <c r="B382" s="61" t="s">
        <v>29</v>
      </c>
      <c r="C382" s="54" t="s">
        <v>182</v>
      </c>
      <c r="D382" s="54" t="s">
        <v>183</v>
      </c>
      <c r="E382" s="53">
        <v>459</v>
      </c>
      <c r="F382" s="5"/>
      <c r="G382" s="5"/>
    </row>
    <row r="383" spans="1:7" ht="15.75" x14ac:dyDescent="0.25">
      <c r="A383" s="10" t="s">
        <v>2111</v>
      </c>
      <c r="B383" s="60" t="s">
        <v>29</v>
      </c>
      <c r="C383" s="65" t="s">
        <v>565</v>
      </c>
      <c r="D383" s="65" t="s">
        <v>566</v>
      </c>
      <c r="E383" s="52">
        <v>430</v>
      </c>
      <c r="F383" s="5"/>
      <c r="G383" s="5"/>
    </row>
    <row r="384" spans="1:7" ht="15.75" x14ac:dyDescent="0.25">
      <c r="A384" s="87" t="s">
        <v>2111</v>
      </c>
      <c r="B384" s="60" t="s">
        <v>29</v>
      </c>
      <c r="C384" s="65" t="s">
        <v>349</v>
      </c>
      <c r="D384" s="65" t="s">
        <v>350</v>
      </c>
      <c r="E384" s="52">
        <v>413</v>
      </c>
      <c r="F384" s="5"/>
      <c r="G384" s="5"/>
    </row>
    <row r="385" spans="1:7" ht="15.75" x14ac:dyDescent="0.25">
      <c r="A385" s="10" t="s">
        <v>2111</v>
      </c>
      <c r="B385" s="59" t="s">
        <v>28</v>
      </c>
      <c r="C385" s="54" t="s">
        <v>156</v>
      </c>
      <c r="D385" s="54" t="s">
        <v>157</v>
      </c>
      <c r="E385" s="53">
        <v>356</v>
      </c>
      <c r="F385" s="5"/>
      <c r="G385" s="5"/>
    </row>
    <row r="386" spans="1:7" ht="15.75" x14ac:dyDescent="0.25">
      <c r="A386" s="87" t="s">
        <v>2111</v>
      </c>
      <c r="B386" s="60" t="s">
        <v>29</v>
      </c>
      <c r="C386" s="65" t="s">
        <v>397</v>
      </c>
      <c r="D386" s="65" t="s">
        <v>398</v>
      </c>
      <c r="E386" s="52">
        <v>140</v>
      </c>
      <c r="F386" s="5"/>
      <c r="G386" s="5"/>
    </row>
    <row r="387" spans="1:7" ht="15.75" x14ac:dyDescent="0.25">
      <c r="A387" s="10" t="s">
        <v>2111</v>
      </c>
      <c r="B387" s="61" t="s">
        <v>29</v>
      </c>
      <c r="C387" s="54" t="s">
        <v>257</v>
      </c>
      <c r="D387" s="54" t="s">
        <v>258</v>
      </c>
      <c r="E387" s="53">
        <v>510</v>
      </c>
      <c r="F387" s="5"/>
      <c r="G387" s="5"/>
    </row>
    <row r="388" spans="1:7" ht="15.75" x14ac:dyDescent="0.25">
      <c r="A388" s="87" t="s">
        <v>2111</v>
      </c>
      <c r="B388" s="61" t="s">
        <v>29</v>
      </c>
      <c r="C388" s="54" t="s">
        <v>68</v>
      </c>
      <c r="D388" s="54" t="s">
        <v>69</v>
      </c>
      <c r="E388" s="53">
        <v>327</v>
      </c>
      <c r="F388" s="5"/>
      <c r="G388" s="5"/>
    </row>
    <row r="389" spans="1:7" ht="15.75" x14ac:dyDescent="0.25">
      <c r="A389" s="10" t="s">
        <v>2111</v>
      </c>
      <c r="B389" s="56" t="s">
        <v>25</v>
      </c>
      <c r="C389" s="54" t="s">
        <v>190</v>
      </c>
      <c r="D389" s="54" t="s">
        <v>191</v>
      </c>
      <c r="E389" s="53">
        <v>519</v>
      </c>
      <c r="F389" s="5"/>
      <c r="G389" s="5"/>
    </row>
    <row r="390" spans="1:7" ht="15.75" x14ac:dyDescent="0.25">
      <c r="A390" s="87" t="s">
        <v>2111</v>
      </c>
      <c r="B390" s="57" t="s">
        <v>25</v>
      </c>
      <c r="C390" s="65" t="s">
        <v>459</v>
      </c>
      <c r="D390" s="65" t="s">
        <v>460</v>
      </c>
      <c r="E390" s="52">
        <v>243</v>
      </c>
      <c r="F390" s="5"/>
      <c r="G390" s="5"/>
    </row>
    <row r="391" spans="1:7" ht="15.75" x14ac:dyDescent="0.25">
      <c r="A391" s="10" t="s">
        <v>2111</v>
      </c>
      <c r="B391" s="57" t="s">
        <v>25</v>
      </c>
      <c r="C391" s="65" t="s">
        <v>517</v>
      </c>
      <c r="D391" s="65" t="s">
        <v>518</v>
      </c>
      <c r="E391" s="52">
        <v>715</v>
      </c>
      <c r="F391" s="5"/>
      <c r="G391" s="5"/>
    </row>
    <row r="392" spans="1:7" ht="15.75" x14ac:dyDescent="0.25">
      <c r="A392" s="87" t="s">
        <v>2111</v>
      </c>
      <c r="B392" s="59" t="s">
        <v>28</v>
      </c>
      <c r="C392" s="54" t="s">
        <v>64</v>
      </c>
      <c r="D392" s="54" t="s">
        <v>65</v>
      </c>
      <c r="E392" s="53">
        <v>438</v>
      </c>
      <c r="F392" s="5"/>
      <c r="G392" s="5"/>
    </row>
    <row r="393" spans="1:7" ht="15.75" x14ac:dyDescent="0.25">
      <c r="A393" s="10" t="s">
        <v>2111</v>
      </c>
      <c r="B393" s="58" t="s">
        <v>28</v>
      </c>
      <c r="C393" s="65" t="s">
        <v>445</v>
      </c>
      <c r="D393" s="65" t="s">
        <v>446</v>
      </c>
      <c r="E393" s="52">
        <v>295</v>
      </c>
      <c r="F393" s="5"/>
      <c r="G393" s="5"/>
    </row>
    <row r="394" spans="1:7" ht="15.75" x14ac:dyDescent="0.25">
      <c r="A394" s="87" t="s">
        <v>2111</v>
      </c>
      <c r="B394" s="62" t="s">
        <v>26</v>
      </c>
      <c r="C394" s="54" t="s">
        <v>90</v>
      </c>
      <c r="D394" s="54" t="s">
        <v>91</v>
      </c>
      <c r="E394" s="53">
        <v>278</v>
      </c>
      <c r="F394" s="5"/>
      <c r="G394" s="5"/>
    </row>
    <row r="395" spans="1:7" ht="15.75" x14ac:dyDescent="0.25">
      <c r="A395" s="10" t="s">
        <v>2111</v>
      </c>
      <c r="B395" s="63" t="s">
        <v>26</v>
      </c>
      <c r="C395" s="65" t="s">
        <v>365</v>
      </c>
      <c r="D395" s="65" t="s">
        <v>366</v>
      </c>
      <c r="E395" s="52">
        <v>409</v>
      </c>
      <c r="F395" s="5"/>
      <c r="G395" s="5"/>
    </row>
    <row r="396" spans="1:7" ht="15.75" x14ac:dyDescent="0.25">
      <c r="A396" s="87" t="s">
        <v>2111</v>
      </c>
      <c r="B396" s="63" t="s">
        <v>26</v>
      </c>
      <c r="C396" s="65" t="s">
        <v>543</v>
      </c>
      <c r="D396" s="65" t="s">
        <v>544</v>
      </c>
      <c r="E396" s="52">
        <v>386</v>
      </c>
      <c r="F396" s="5"/>
      <c r="G396" s="5"/>
    </row>
    <row r="397" spans="1:7" ht="15.75" x14ac:dyDescent="0.25">
      <c r="A397" s="10" t="s">
        <v>2111</v>
      </c>
      <c r="B397" s="57" t="s">
        <v>25</v>
      </c>
      <c r="C397" s="65" t="s">
        <v>535</v>
      </c>
      <c r="D397" s="65" t="s">
        <v>536</v>
      </c>
      <c r="E397" s="52">
        <v>388</v>
      </c>
      <c r="F397" s="5"/>
      <c r="G397" s="5"/>
    </row>
    <row r="398" spans="1:7" ht="15.75" x14ac:dyDescent="0.25">
      <c r="A398" s="87" t="s">
        <v>2111</v>
      </c>
      <c r="B398" s="59" t="s">
        <v>28</v>
      </c>
      <c r="C398" s="54" t="s">
        <v>255</v>
      </c>
      <c r="D398" s="54" t="s">
        <v>256</v>
      </c>
      <c r="E398" s="53">
        <v>467</v>
      </c>
      <c r="F398" s="5"/>
      <c r="G398" s="5"/>
    </row>
    <row r="399" spans="1:7" ht="15.75" x14ac:dyDescent="0.25">
      <c r="A399" s="10" t="s">
        <v>2111</v>
      </c>
      <c r="B399" s="59" t="s">
        <v>28</v>
      </c>
      <c r="C399" s="54" t="s">
        <v>94</v>
      </c>
      <c r="D399" s="54" t="s">
        <v>95</v>
      </c>
      <c r="E399" s="53">
        <v>487</v>
      </c>
      <c r="F399" s="5"/>
      <c r="G399" s="5"/>
    </row>
    <row r="400" spans="1:7" ht="15.75" x14ac:dyDescent="0.25">
      <c r="A400" s="87" t="s">
        <v>2111</v>
      </c>
      <c r="B400" s="59" t="s">
        <v>28</v>
      </c>
      <c r="C400" s="54" t="s">
        <v>196</v>
      </c>
      <c r="D400" s="54" t="s">
        <v>197</v>
      </c>
      <c r="E400" s="53">
        <v>478</v>
      </c>
      <c r="F400" s="5"/>
      <c r="G400" s="5"/>
    </row>
    <row r="401" spans="1:7" ht="15.75" x14ac:dyDescent="0.25">
      <c r="A401" s="10" t="s">
        <v>2111</v>
      </c>
      <c r="B401" s="57" t="s">
        <v>25</v>
      </c>
      <c r="C401" s="65" t="s">
        <v>401</v>
      </c>
      <c r="D401" s="65" t="s">
        <v>402</v>
      </c>
      <c r="E401" s="52">
        <v>650</v>
      </c>
      <c r="F401" s="5"/>
      <c r="G401" s="5"/>
    </row>
    <row r="402" spans="1:7" ht="15.75" x14ac:dyDescent="0.25">
      <c r="A402" s="87" t="s">
        <v>2111</v>
      </c>
      <c r="B402" s="56" t="s">
        <v>25</v>
      </c>
      <c r="C402" s="54" t="s">
        <v>297</v>
      </c>
      <c r="D402" s="54" t="s">
        <v>298</v>
      </c>
      <c r="E402" s="53">
        <v>341</v>
      </c>
      <c r="F402" s="5"/>
      <c r="G402" s="5"/>
    </row>
    <row r="403" spans="1:7" ht="15.75" x14ac:dyDescent="0.25">
      <c r="A403" s="10" t="s">
        <v>2111</v>
      </c>
      <c r="B403" s="59" t="s">
        <v>28</v>
      </c>
      <c r="C403" s="54" t="s">
        <v>198</v>
      </c>
      <c r="D403" s="54" t="s">
        <v>199</v>
      </c>
      <c r="E403" s="53">
        <v>388</v>
      </c>
      <c r="F403" s="5"/>
      <c r="G403" s="5"/>
    </row>
    <row r="404" spans="1:7" ht="15.75" x14ac:dyDescent="0.25">
      <c r="A404" s="87" t="s">
        <v>2111</v>
      </c>
      <c r="B404" s="57" t="s">
        <v>25</v>
      </c>
      <c r="C404" s="65" t="s">
        <v>559</v>
      </c>
      <c r="D404" s="65" t="s">
        <v>560</v>
      </c>
      <c r="E404" s="52">
        <v>380</v>
      </c>
      <c r="F404" s="5"/>
      <c r="G404" s="5"/>
    </row>
    <row r="405" spans="1:7" ht="15.75" x14ac:dyDescent="0.25">
      <c r="A405" s="10" t="s">
        <v>2111</v>
      </c>
      <c r="B405" s="63" t="s">
        <v>26</v>
      </c>
      <c r="C405" s="65" t="s">
        <v>371</v>
      </c>
      <c r="D405" s="65" t="s">
        <v>372</v>
      </c>
      <c r="E405" s="52">
        <v>293</v>
      </c>
      <c r="F405" s="5"/>
      <c r="G405" s="5"/>
    </row>
    <row r="406" spans="1:7" ht="15.75" x14ac:dyDescent="0.25">
      <c r="A406" s="87" t="s">
        <v>2111</v>
      </c>
      <c r="B406" s="56" t="s">
        <v>25</v>
      </c>
      <c r="C406" s="54" t="s">
        <v>104</v>
      </c>
      <c r="D406" s="54" t="s">
        <v>105</v>
      </c>
      <c r="E406" s="53">
        <v>330</v>
      </c>
      <c r="F406" s="5"/>
      <c r="G406" s="5"/>
    </row>
    <row r="407" spans="1:7" ht="15.75" x14ac:dyDescent="0.25">
      <c r="A407" s="10" t="s">
        <v>2111</v>
      </c>
      <c r="B407" s="62" t="s">
        <v>26</v>
      </c>
      <c r="C407" s="54" t="s">
        <v>150</v>
      </c>
      <c r="D407" s="54" t="s">
        <v>151</v>
      </c>
      <c r="E407" s="53">
        <v>307</v>
      </c>
      <c r="F407" s="5"/>
      <c r="G407" s="5"/>
    </row>
    <row r="408" spans="1:7" ht="15.75" x14ac:dyDescent="0.25">
      <c r="A408" s="87" t="s">
        <v>2111</v>
      </c>
      <c r="B408" s="58" t="s">
        <v>28</v>
      </c>
      <c r="C408" s="65" t="s">
        <v>429</v>
      </c>
      <c r="D408" s="65" t="s">
        <v>430</v>
      </c>
      <c r="E408" s="52">
        <v>566</v>
      </c>
      <c r="F408" s="5"/>
      <c r="G408" s="5"/>
    </row>
    <row r="409" spans="1:7" ht="15.75" x14ac:dyDescent="0.25">
      <c r="A409" s="10" t="s">
        <v>2111</v>
      </c>
      <c r="B409" s="56" t="s">
        <v>25</v>
      </c>
      <c r="C409" s="54" t="s">
        <v>329</v>
      </c>
      <c r="D409" s="54" t="s">
        <v>330</v>
      </c>
      <c r="E409" s="54">
        <v>290</v>
      </c>
      <c r="F409" s="5"/>
      <c r="G409" s="5"/>
    </row>
    <row r="410" spans="1:7" ht="15.75" x14ac:dyDescent="0.25">
      <c r="A410" s="87" t="s">
        <v>2111</v>
      </c>
      <c r="B410" s="58" t="s">
        <v>28</v>
      </c>
      <c r="C410" s="65" t="s">
        <v>425</v>
      </c>
      <c r="D410" s="65" t="s">
        <v>426</v>
      </c>
      <c r="E410" s="52">
        <v>825</v>
      </c>
      <c r="F410" s="5"/>
      <c r="G410" s="5"/>
    </row>
    <row r="411" spans="1:7" ht="15.75" x14ac:dyDescent="0.25">
      <c r="A411" s="10" t="s">
        <v>2111</v>
      </c>
      <c r="B411" s="61" t="s">
        <v>29</v>
      </c>
      <c r="C411" s="54" t="s">
        <v>172</v>
      </c>
      <c r="D411" s="54" t="s">
        <v>173</v>
      </c>
      <c r="E411" s="53">
        <v>438</v>
      </c>
      <c r="F411" s="5"/>
      <c r="G411" s="5"/>
    </row>
    <row r="412" spans="1:7" ht="15.75" x14ac:dyDescent="0.25">
      <c r="A412" s="87" t="s">
        <v>2111</v>
      </c>
      <c r="B412" s="59" t="s">
        <v>28</v>
      </c>
      <c r="C412" s="54" t="s">
        <v>88</v>
      </c>
      <c r="D412" s="54" t="s">
        <v>89</v>
      </c>
      <c r="E412" s="53">
        <v>265</v>
      </c>
      <c r="F412" s="5"/>
      <c r="G412" s="5"/>
    </row>
    <row r="413" spans="1:7" ht="15.75" x14ac:dyDescent="0.25">
      <c r="A413" s="10" t="s">
        <v>2111</v>
      </c>
      <c r="B413" s="63" t="s">
        <v>26</v>
      </c>
      <c r="C413" s="65" t="s">
        <v>497</v>
      </c>
      <c r="D413" s="65" t="s">
        <v>498</v>
      </c>
      <c r="E413" s="52">
        <v>313</v>
      </c>
      <c r="F413" s="5"/>
      <c r="G413" s="5"/>
    </row>
    <row r="414" spans="1:7" ht="15.75" x14ac:dyDescent="0.25">
      <c r="A414" s="87" t="s">
        <v>2111</v>
      </c>
      <c r="B414" s="56" t="s">
        <v>25</v>
      </c>
      <c r="C414" s="54" t="s">
        <v>317</v>
      </c>
      <c r="D414" s="54" t="s">
        <v>318</v>
      </c>
      <c r="E414" s="53">
        <v>436</v>
      </c>
      <c r="F414" s="5"/>
      <c r="G414" s="5"/>
    </row>
    <row r="415" spans="1:7" ht="15.75" x14ac:dyDescent="0.25">
      <c r="A415" s="10" t="s">
        <v>2111</v>
      </c>
      <c r="B415" s="61" t="s">
        <v>29</v>
      </c>
      <c r="C415" s="54" t="s">
        <v>176</v>
      </c>
      <c r="D415" s="54" t="s">
        <v>177</v>
      </c>
      <c r="E415" s="53">
        <v>268</v>
      </c>
      <c r="F415" s="5"/>
      <c r="G415" s="5"/>
    </row>
    <row r="416" spans="1:7" ht="15.75" x14ac:dyDescent="0.25">
      <c r="A416" s="87" t="s">
        <v>2111</v>
      </c>
      <c r="B416" s="63" t="s">
        <v>26</v>
      </c>
      <c r="C416" s="65" t="s">
        <v>351</v>
      </c>
      <c r="D416" s="65" t="s">
        <v>352</v>
      </c>
      <c r="E416" s="52">
        <v>438</v>
      </c>
      <c r="F416" s="5"/>
      <c r="G416" s="5"/>
    </row>
    <row r="417" spans="1:7" ht="15.75" x14ac:dyDescent="0.25">
      <c r="A417" s="10" t="s">
        <v>2111</v>
      </c>
      <c r="B417" s="57" t="s">
        <v>25</v>
      </c>
      <c r="C417" s="65" t="s">
        <v>519</v>
      </c>
      <c r="D417" s="65" t="s">
        <v>520</v>
      </c>
      <c r="E417" s="52">
        <v>451</v>
      </c>
      <c r="F417" s="5"/>
      <c r="G417" s="5"/>
    </row>
    <row r="418" spans="1:7" ht="15.75" x14ac:dyDescent="0.25">
      <c r="A418" s="87" t="s">
        <v>2111</v>
      </c>
      <c r="B418" s="57" t="s">
        <v>25</v>
      </c>
      <c r="C418" s="65" t="s">
        <v>592</v>
      </c>
      <c r="D418" s="65" t="s">
        <v>593</v>
      </c>
      <c r="E418" s="52">
        <v>348</v>
      </c>
      <c r="F418" s="5"/>
      <c r="G418" s="5"/>
    </row>
    <row r="419" spans="1:7" ht="15.75" x14ac:dyDescent="0.25">
      <c r="A419" s="10" t="s">
        <v>2111</v>
      </c>
      <c r="B419" s="63" t="s">
        <v>26</v>
      </c>
      <c r="C419" s="65" t="s">
        <v>337</v>
      </c>
      <c r="D419" s="65" t="s">
        <v>338</v>
      </c>
      <c r="E419" s="52">
        <v>690</v>
      </c>
      <c r="F419" s="5"/>
      <c r="G419" s="5"/>
    </row>
    <row r="420" spans="1:7" ht="15.75" x14ac:dyDescent="0.25">
      <c r="A420" s="87" t="s">
        <v>2111</v>
      </c>
      <c r="B420" s="56" t="s">
        <v>25</v>
      </c>
      <c r="C420" s="54" t="s">
        <v>253</v>
      </c>
      <c r="D420" s="54" t="s">
        <v>254</v>
      </c>
      <c r="E420" s="53">
        <v>323</v>
      </c>
      <c r="F420" s="5"/>
      <c r="G420" s="5"/>
    </row>
    <row r="421" spans="1:7" ht="15.75" x14ac:dyDescent="0.25">
      <c r="A421" s="10" t="s">
        <v>2111</v>
      </c>
      <c r="B421" s="59" t="s">
        <v>28</v>
      </c>
      <c r="C421" s="54" t="s">
        <v>216</v>
      </c>
      <c r="D421" s="54" t="s">
        <v>1758</v>
      </c>
      <c r="E421" s="53">
        <v>556</v>
      </c>
      <c r="F421" s="5"/>
      <c r="G421" s="5"/>
    </row>
    <row r="422" spans="1:7" ht="15.75" x14ac:dyDescent="0.25">
      <c r="A422" s="87" t="s">
        <v>2111</v>
      </c>
      <c r="B422" s="61" t="s">
        <v>29</v>
      </c>
      <c r="C422" s="54" t="s">
        <v>146</v>
      </c>
      <c r="D422" s="54" t="s">
        <v>147</v>
      </c>
      <c r="E422" s="53">
        <v>391</v>
      </c>
      <c r="F422" s="5"/>
      <c r="G422" s="5"/>
    </row>
    <row r="423" spans="1:7" ht="15.75" x14ac:dyDescent="0.25">
      <c r="A423" s="10" t="s">
        <v>2111</v>
      </c>
      <c r="B423" s="56" t="s">
        <v>25</v>
      </c>
      <c r="C423" s="54" t="s">
        <v>309</v>
      </c>
      <c r="D423" s="54" t="s">
        <v>310</v>
      </c>
      <c r="E423" s="53">
        <v>535</v>
      </c>
      <c r="F423" s="5"/>
      <c r="G423" s="5"/>
    </row>
    <row r="424" spans="1:7" ht="15.75" x14ac:dyDescent="0.25">
      <c r="A424" s="87" t="s">
        <v>2111</v>
      </c>
      <c r="B424" s="56" t="s">
        <v>25</v>
      </c>
      <c r="C424" s="54" t="s">
        <v>114</v>
      </c>
      <c r="D424" s="54" t="s">
        <v>115</v>
      </c>
      <c r="E424" s="53">
        <v>910</v>
      </c>
      <c r="F424" s="5"/>
      <c r="G424" s="5"/>
    </row>
    <row r="425" spans="1:7" ht="15.75" x14ac:dyDescent="0.25">
      <c r="A425" s="10" t="s">
        <v>2111</v>
      </c>
      <c r="B425" s="61" t="s">
        <v>29</v>
      </c>
      <c r="C425" s="54" t="s">
        <v>293</v>
      </c>
      <c r="D425" s="54" t="s">
        <v>294</v>
      </c>
      <c r="E425" s="53">
        <v>486</v>
      </c>
      <c r="F425" s="5"/>
      <c r="G425" s="5"/>
    </row>
    <row r="426" spans="1:7" ht="15.75" x14ac:dyDescent="0.25">
      <c r="A426" s="87" t="s">
        <v>2111</v>
      </c>
      <c r="B426" s="58" t="s">
        <v>28</v>
      </c>
      <c r="C426" s="65" t="s">
        <v>507</v>
      </c>
      <c r="D426" s="65" t="s">
        <v>508</v>
      </c>
      <c r="E426" s="52">
        <v>265</v>
      </c>
      <c r="F426" s="5"/>
      <c r="G426" s="5"/>
    </row>
    <row r="427" spans="1:7" ht="15.75" x14ac:dyDescent="0.25">
      <c r="A427" s="10" t="s">
        <v>2111</v>
      </c>
      <c r="B427" s="56" t="s">
        <v>25</v>
      </c>
      <c r="C427" s="54" t="s">
        <v>273</v>
      </c>
      <c r="D427" s="54" t="s">
        <v>274</v>
      </c>
      <c r="E427" s="53">
        <v>341</v>
      </c>
      <c r="F427" s="5"/>
      <c r="G427" s="5"/>
    </row>
    <row r="428" spans="1:7" ht="15.75" x14ac:dyDescent="0.25">
      <c r="A428" s="87" t="s">
        <v>2111</v>
      </c>
      <c r="B428" s="61" t="s">
        <v>29</v>
      </c>
      <c r="C428" s="54" t="s">
        <v>112</v>
      </c>
      <c r="D428" s="54" t="s">
        <v>113</v>
      </c>
      <c r="E428" s="53">
        <v>200</v>
      </c>
      <c r="F428" s="5"/>
      <c r="G428" s="5"/>
    </row>
    <row r="429" spans="1:7" ht="15.75" x14ac:dyDescent="0.25">
      <c r="A429" s="10" t="s">
        <v>2111</v>
      </c>
      <c r="B429" s="61" t="s">
        <v>29</v>
      </c>
      <c r="C429" s="54" t="s">
        <v>323</v>
      </c>
      <c r="D429" s="54" t="s">
        <v>324</v>
      </c>
      <c r="E429" s="53">
        <v>206</v>
      </c>
      <c r="F429" s="5"/>
      <c r="G429" s="5"/>
    </row>
    <row r="430" spans="1:7" ht="15.75" x14ac:dyDescent="0.25">
      <c r="A430" s="87" t="s">
        <v>2111</v>
      </c>
      <c r="B430" s="56" t="s">
        <v>25</v>
      </c>
      <c r="C430" s="54" t="s">
        <v>174</v>
      </c>
      <c r="D430" s="54" t="s">
        <v>175</v>
      </c>
      <c r="E430" s="53">
        <v>317</v>
      </c>
      <c r="F430" s="5"/>
      <c r="G430" s="5"/>
    </row>
    <row r="431" spans="1:7" ht="15.75" x14ac:dyDescent="0.25">
      <c r="A431" s="10" t="s">
        <v>2111</v>
      </c>
      <c r="B431" s="63" t="s">
        <v>26</v>
      </c>
      <c r="C431" s="65" t="s">
        <v>479</v>
      </c>
      <c r="D431" s="65" t="s">
        <v>480</v>
      </c>
      <c r="E431" s="52">
        <v>187</v>
      </c>
      <c r="F431" s="5"/>
      <c r="G431" s="5"/>
    </row>
    <row r="432" spans="1:7" ht="15.75" x14ac:dyDescent="0.25">
      <c r="A432" s="87" t="s">
        <v>2111</v>
      </c>
      <c r="B432" s="58" t="s">
        <v>28</v>
      </c>
      <c r="C432" s="65" t="s">
        <v>347</v>
      </c>
      <c r="D432" s="65" t="s">
        <v>348</v>
      </c>
      <c r="E432" s="52">
        <v>702</v>
      </c>
      <c r="F432" s="5"/>
      <c r="G432" s="5"/>
    </row>
    <row r="433" spans="1:7" ht="15.75" x14ac:dyDescent="0.25">
      <c r="A433" s="10" t="s">
        <v>2111</v>
      </c>
      <c r="B433" s="62" t="s">
        <v>26</v>
      </c>
      <c r="C433" s="54" t="s">
        <v>307</v>
      </c>
      <c r="D433" s="54" t="s">
        <v>308</v>
      </c>
      <c r="E433" s="53">
        <v>487</v>
      </c>
      <c r="F433" s="5"/>
      <c r="G433" s="5"/>
    </row>
    <row r="434" spans="1:7" ht="15.75" x14ac:dyDescent="0.25">
      <c r="A434" s="87" t="s">
        <v>2111</v>
      </c>
      <c r="B434" s="58" t="s">
        <v>28</v>
      </c>
      <c r="C434" s="65" t="s">
        <v>381</v>
      </c>
      <c r="D434" s="65" t="s">
        <v>382</v>
      </c>
      <c r="E434" s="52">
        <v>481</v>
      </c>
      <c r="F434" s="5"/>
      <c r="G434" s="5"/>
    </row>
    <row r="435" spans="1:7" ht="15.75" x14ac:dyDescent="0.25">
      <c r="A435" s="10" t="s">
        <v>2111</v>
      </c>
      <c r="B435" s="60" t="s">
        <v>29</v>
      </c>
      <c r="C435" s="65" t="s">
        <v>579</v>
      </c>
      <c r="D435" s="65" t="s">
        <v>580</v>
      </c>
      <c r="E435" s="52">
        <v>239</v>
      </c>
      <c r="F435" s="5"/>
      <c r="G435" s="5"/>
    </row>
    <row r="436" spans="1:7" ht="15.75" x14ac:dyDescent="0.25">
      <c r="A436" s="87" t="s">
        <v>2111</v>
      </c>
      <c r="B436" s="62" t="s">
        <v>26</v>
      </c>
      <c r="C436" s="54" t="s">
        <v>44</v>
      </c>
      <c r="D436" s="54" t="s">
        <v>45</v>
      </c>
      <c r="E436" s="53">
        <v>562</v>
      </c>
      <c r="F436" s="5"/>
      <c r="G436" s="5"/>
    </row>
    <row r="437" spans="1:7" ht="15.75" x14ac:dyDescent="0.25">
      <c r="A437" s="10" t="s">
        <v>2111</v>
      </c>
      <c r="B437" s="61" t="s">
        <v>29</v>
      </c>
      <c r="C437" s="54" t="s">
        <v>152</v>
      </c>
      <c r="D437" s="54" t="s">
        <v>153</v>
      </c>
      <c r="E437" s="53">
        <v>371</v>
      </c>
      <c r="F437" s="5"/>
      <c r="G437" s="5"/>
    </row>
    <row r="438" spans="1:7" ht="15.75" x14ac:dyDescent="0.25">
      <c r="A438" s="87" t="s">
        <v>2111</v>
      </c>
      <c r="B438" s="61" t="s">
        <v>29</v>
      </c>
      <c r="C438" s="54" t="s">
        <v>233</v>
      </c>
      <c r="D438" s="54" t="s">
        <v>234</v>
      </c>
      <c r="E438" s="53">
        <v>330</v>
      </c>
      <c r="F438" s="5"/>
      <c r="G438" s="5"/>
    </row>
    <row r="439" spans="1:7" ht="15.75" x14ac:dyDescent="0.25">
      <c r="A439" s="10" t="s">
        <v>2111</v>
      </c>
      <c r="B439" s="61" t="s">
        <v>29</v>
      </c>
      <c r="C439" s="54" t="s">
        <v>124</v>
      </c>
      <c r="D439" s="54" t="s">
        <v>125</v>
      </c>
      <c r="E439" s="53">
        <v>347</v>
      </c>
      <c r="F439" s="5"/>
      <c r="G439" s="5"/>
    </row>
    <row r="440" spans="1:7" ht="15.75" x14ac:dyDescent="0.25">
      <c r="A440" s="87" t="s">
        <v>2111</v>
      </c>
      <c r="B440" s="63" t="s">
        <v>26</v>
      </c>
      <c r="C440" s="65" t="s">
        <v>539</v>
      </c>
      <c r="D440" s="65" t="s">
        <v>540</v>
      </c>
      <c r="E440" s="52">
        <v>376</v>
      </c>
      <c r="F440" s="5"/>
      <c r="G440" s="5"/>
    </row>
    <row r="441" spans="1:7" ht="15.75" x14ac:dyDescent="0.25">
      <c r="A441" s="10" t="s">
        <v>2111</v>
      </c>
      <c r="B441" s="61" t="s">
        <v>29</v>
      </c>
      <c r="C441" s="54" t="s">
        <v>36</v>
      </c>
      <c r="D441" s="54" t="s">
        <v>37</v>
      </c>
      <c r="E441" s="53">
        <v>482</v>
      </c>
      <c r="F441" s="5"/>
      <c r="G441" s="5"/>
    </row>
    <row r="442" spans="1:7" ht="15.75" x14ac:dyDescent="0.25">
      <c r="A442" s="87" t="s">
        <v>2111</v>
      </c>
      <c r="B442" s="56" t="s">
        <v>25</v>
      </c>
      <c r="C442" s="54" t="s">
        <v>269</v>
      </c>
      <c r="D442" s="54" t="s">
        <v>270</v>
      </c>
      <c r="E442" s="53">
        <v>382</v>
      </c>
      <c r="F442" s="5"/>
      <c r="G442" s="5"/>
    </row>
    <row r="443" spans="1:7" ht="15.75" x14ac:dyDescent="0.25">
      <c r="A443" s="10" t="s">
        <v>2111</v>
      </c>
      <c r="B443" s="57" t="s">
        <v>25</v>
      </c>
      <c r="C443" s="65" t="s">
        <v>435</v>
      </c>
      <c r="D443" s="65" t="s">
        <v>436</v>
      </c>
      <c r="E443" s="52">
        <v>428</v>
      </c>
      <c r="F443" s="5"/>
      <c r="G443" s="5"/>
    </row>
    <row r="444" spans="1:7" ht="15.75" x14ac:dyDescent="0.25">
      <c r="A444" s="87" t="s">
        <v>2111</v>
      </c>
      <c r="B444" s="58" t="s">
        <v>28</v>
      </c>
      <c r="C444" s="65" t="s">
        <v>485</v>
      </c>
      <c r="D444" s="65" t="s">
        <v>486</v>
      </c>
      <c r="E444" s="52">
        <v>330</v>
      </c>
      <c r="F444" s="5"/>
      <c r="G444" s="5"/>
    </row>
    <row r="445" spans="1:7" ht="15.75" x14ac:dyDescent="0.25">
      <c r="A445" s="10" t="s">
        <v>2111</v>
      </c>
      <c r="B445" s="58" t="s">
        <v>28</v>
      </c>
      <c r="C445" s="65" t="s">
        <v>503</v>
      </c>
      <c r="D445" s="65" t="s">
        <v>504</v>
      </c>
      <c r="E445" s="52">
        <v>335</v>
      </c>
      <c r="F445" s="5"/>
      <c r="G445" s="5"/>
    </row>
    <row r="446" spans="1:7" ht="15.75" x14ac:dyDescent="0.25">
      <c r="A446" s="87" t="s">
        <v>2111</v>
      </c>
      <c r="B446" s="60" t="s">
        <v>29</v>
      </c>
      <c r="C446" s="65" t="s">
        <v>513</v>
      </c>
      <c r="D446" s="65" t="s">
        <v>514</v>
      </c>
      <c r="E446" s="52">
        <v>318</v>
      </c>
      <c r="F446" s="5"/>
      <c r="G446" s="5"/>
    </row>
    <row r="447" spans="1:7" ht="15.75" x14ac:dyDescent="0.25">
      <c r="A447" s="10" t="s">
        <v>2111</v>
      </c>
      <c r="B447" s="57" t="s">
        <v>25</v>
      </c>
      <c r="C447" s="65" t="s">
        <v>355</v>
      </c>
      <c r="D447" s="65" t="s">
        <v>356</v>
      </c>
      <c r="E447" s="52">
        <v>491</v>
      </c>
      <c r="F447" s="5"/>
      <c r="G447" s="5"/>
    </row>
    <row r="448" spans="1:7" ht="15.75" x14ac:dyDescent="0.25">
      <c r="A448" s="87" t="s">
        <v>2111</v>
      </c>
      <c r="B448" s="59" t="s">
        <v>28</v>
      </c>
      <c r="C448" s="54" t="s">
        <v>140</v>
      </c>
      <c r="D448" s="54" t="s">
        <v>141</v>
      </c>
      <c r="E448" s="53">
        <v>305</v>
      </c>
      <c r="F448" s="5"/>
      <c r="G448" s="5"/>
    </row>
    <row r="449" spans="1:7" ht="15.75" x14ac:dyDescent="0.25">
      <c r="A449" s="10" t="s">
        <v>2111</v>
      </c>
      <c r="B449" s="57" t="s">
        <v>25</v>
      </c>
      <c r="C449" s="65" t="s">
        <v>453</v>
      </c>
      <c r="D449" s="65" t="s">
        <v>454</v>
      </c>
      <c r="E449" s="52">
        <v>372</v>
      </c>
      <c r="F449" s="5"/>
      <c r="G449" s="5"/>
    </row>
    <row r="450" spans="1:7" ht="15.75" x14ac:dyDescent="0.25">
      <c r="A450" s="87" t="s">
        <v>2111</v>
      </c>
      <c r="B450" s="56" t="s">
        <v>25</v>
      </c>
      <c r="C450" s="54" t="s">
        <v>311</v>
      </c>
      <c r="D450" s="54" t="s">
        <v>312</v>
      </c>
      <c r="E450" s="53">
        <v>300</v>
      </c>
      <c r="F450" s="5"/>
      <c r="G450" s="5"/>
    </row>
    <row r="451" spans="1:7" ht="15.75" x14ac:dyDescent="0.25">
      <c r="A451" s="10" t="s">
        <v>2111</v>
      </c>
      <c r="B451" s="61" t="s">
        <v>29</v>
      </c>
      <c r="C451" s="54" t="s">
        <v>74</v>
      </c>
      <c r="D451" s="54" t="s">
        <v>75</v>
      </c>
      <c r="E451" s="53">
        <v>439</v>
      </c>
      <c r="F451" s="5"/>
      <c r="G451" s="5"/>
    </row>
    <row r="452" spans="1:7" ht="15.75" x14ac:dyDescent="0.25">
      <c r="A452" s="87" t="s">
        <v>2111</v>
      </c>
      <c r="B452" s="61" t="s">
        <v>29</v>
      </c>
      <c r="C452" s="54" t="s">
        <v>275</v>
      </c>
      <c r="D452" s="54" t="s">
        <v>276</v>
      </c>
      <c r="E452" s="53">
        <v>410</v>
      </c>
      <c r="F452" s="5"/>
      <c r="G452" s="5"/>
    </row>
    <row r="453" spans="1:7" ht="15.75" x14ac:dyDescent="0.25">
      <c r="A453" s="10" t="s">
        <v>2111</v>
      </c>
      <c r="B453" s="62" t="s">
        <v>26</v>
      </c>
      <c r="C453" s="54" t="s">
        <v>327</v>
      </c>
      <c r="D453" s="54" t="s">
        <v>328</v>
      </c>
      <c r="E453" s="53">
        <v>320</v>
      </c>
      <c r="F453" s="5"/>
      <c r="G453" s="5"/>
    </row>
    <row r="454" spans="1:7" ht="15.75" x14ac:dyDescent="0.25">
      <c r="A454" s="87" t="s">
        <v>2111</v>
      </c>
      <c r="B454" s="61" t="s">
        <v>29</v>
      </c>
      <c r="C454" s="54" t="s">
        <v>116</v>
      </c>
      <c r="D454" s="54" t="s">
        <v>117</v>
      </c>
      <c r="E454" s="53">
        <v>409</v>
      </c>
      <c r="F454" s="5"/>
      <c r="G454" s="5"/>
    </row>
    <row r="455" spans="1:7" ht="15.75" x14ac:dyDescent="0.25">
      <c r="A455" s="10" t="s">
        <v>2111</v>
      </c>
      <c r="B455" s="57" t="s">
        <v>25</v>
      </c>
      <c r="C455" s="65" t="s">
        <v>547</v>
      </c>
      <c r="D455" s="65" t="s">
        <v>548</v>
      </c>
      <c r="E455" s="52">
        <v>365</v>
      </c>
      <c r="F455" s="5"/>
      <c r="G455" s="5"/>
    </row>
    <row r="456" spans="1:7" ht="15.75" x14ac:dyDescent="0.25">
      <c r="A456" s="87" t="s">
        <v>2111</v>
      </c>
      <c r="B456" s="60" t="s">
        <v>29</v>
      </c>
      <c r="C456" s="65" t="s">
        <v>598</v>
      </c>
      <c r="D456" s="65" t="s">
        <v>599</v>
      </c>
      <c r="E456" s="52">
        <v>424</v>
      </c>
      <c r="F456" s="5"/>
      <c r="G456" s="5"/>
    </row>
    <row r="457" spans="1:7" ht="15.75" x14ac:dyDescent="0.25">
      <c r="A457" s="10" t="s">
        <v>2111</v>
      </c>
      <c r="B457" s="60" t="s">
        <v>29</v>
      </c>
      <c r="C457" s="65" t="s">
        <v>588</v>
      </c>
      <c r="D457" s="65" t="s">
        <v>589</v>
      </c>
      <c r="E457" s="52">
        <v>229</v>
      </c>
      <c r="F457" s="5"/>
      <c r="G457" s="5"/>
    </row>
    <row r="458" spans="1:7" ht="15.75" x14ac:dyDescent="0.25">
      <c r="A458" s="87" t="s">
        <v>2111</v>
      </c>
      <c r="B458" s="56" t="s">
        <v>25</v>
      </c>
      <c r="C458" s="54" t="s">
        <v>96</v>
      </c>
      <c r="D458" s="54" t="s">
        <v>97</v>
      </c>
      <c r="E458" s="53">
        <v>263</v>
      </c>
      <c r="F458" s="5"/>
      <c r="G458" s="5"/>
    </row>
    <row r="459" spans="1:7" ht="15.75" x14ac:dyDescent="0.25">
      <c r="A459" s="10" t="s">
        <v>2111</v>
      </c>
      <c r="B459" s="61" t="s">
        <v>29</v>
      </c>
      <c r="C459" s="54" t="s">
        <v>225</v>
      </c>
      <c r="D459" s="54" t="s">
        <v>226</v>
      </c>
      <c r="E459" s="53">
        <v>225</v>
      </c>
      <c r="F459" s="5"/>
      <c r="G459" s="5"/>
    </row>
    <row r="460" spans="1:7" ht="15.75" x14ac:dyDescent="0.25">
      <c r="A460" s="87" t="s">
        <v>2111</v>
      </c>
      <c r="B460" s="57" t="s">
        <v>25</v>
      </c>
      <c r="C460" s="65" t="s">
        <v>525</v>
      </c>
      <c r="D460" s="65" t="s">
        <v>526</v>
      </c>
      <c r="E460" s="52">
        <v>429</v>
      </c>
      <c r="F460" s="5"/>
      <c r="G460" s="5"/>
    </row>
    <row r="461" spans="1:7" ht="15.75" x14ac:dyDescent="0.25">
      <c r="A461" s="10" t="s">
        <v>2111</v>
      </c>
      <c r="B461" s="62" t="s">
        <v>26</v>
      </c>
      <c r="C461" s="54" t="s">
        <v>243</v>
      </c>
      <c r="D461" s="54" t="s">
        <v>244</v>
      </c>
      <c r="E461" s="53">
        <v>418</v>
      </c>
      <c r="F461" s="5"/>
      <c r="G461" s="5"/>
    </row>
    <row r="462" spans="1:7" ht="15.75" x14ac:dyDescent="0.25">
      <c r="A462" s="87" t="s">
        <v>2111</v>
      </c>
      <c r="B462" s="59" t="s">
        <v>28</v>
      </c>
      <c r="C462" s="54" t="s">
        <v>289</v>
      </c>
      <c r="D462" s="54" t="s">
        <v>290</v>
      </c>
      <c r="E462" s="53">
        <v>434</v>
      </c>
      <c r="F462" s="5"/>
      <c r="G462" s="5"/>
    </row>
    <row r="463" spans="1:7" ht="15.75" x14ac:dyDescent="0.25">
      <c r="A463" s="10" t="s">
        <v>2111</v>
      </c>
      <c r="B463" s="58" t="s">
        <v>28</v>
      </c>
      <c r="C463" s="65" t="s">
        <v>413</v>
      </c>
      <c r="D463" s="65" t="s">
        <v>414</v>
      </c>
      <c r="E463" s="52">
        <v>244</v>
      </c>
      <c r="F463" s="5"/>
      <c r="G463" s="5"/>
    </row>
    <row r="464" spans="1:7" ht="15.75" x14ac:dyDescent="0.25">
      <c r="A464" s="87" t="s">
        <v>2111</v>
      </c>
      <c r="B464" s="60" t="s">
        <v>29</v>
      </c>
      <c r="C464" s="65" t="s">
        <v>594</v>
      </c>
      <c r="D464" s="65" t="s">
        <v>595</v>
      </c>
      <c r="E464" s="52">
        <v>590</v>
      </c>
      <c r="F464" s="5"/>
      <c r="G464" s="5"/>
    </row>
    <row r="465" spans="1:7" ht="15.75" x14ac:dyDescent="0.25">
      <c r="A465" s="10" t="s">
        <v>2111</v>
      </c>
      <c r="B465" s="58" t="s">
        <v>28</v>
      </c>
      <c r="C465" s="65" t="s">
        <v>487</v>
      </c>
      <c r="D465" s="65" t="s">
        <v>488</v>
      </c>
      <c r="E465" s="52">
        <v>325</v>
      </c>
      <c r="F465" s="5"/>
      <c r="G465" s="5"/>
    </row>
    <row r="466" spans="1:7" ht="15.75" x14ac:dyDescent="0.25">
      <c r="A466" s="87" t="s">
        <v>2111</v>
      </c>
      <c r="B466" s="56" t="s">
        <v>25</v>
      </c>
      <c r="C466" s="54" t="s">
        <v>106</v>
      </c>
      <c r="D466" s="54" t="s">
        <v>107</v>
      </c>
      <c r="E466" s="53">
        <v>430</v>
      </c>
      <c r="F466" s="5"/>
      <c r="G466" s="5"/>
    </row>
    <row r="467" spans="1:7" ht="15.75" x14ac:dyDescent="0.25">
      <c r="A467" s="10" t="s">
        <v>2111</v>
      </c>
      <c r="B467" s="59" t="s">
        <v>28</v>
      </c>
      <c r="C467" s="54" t="s">
        <v>291</v>
      </c>
      <c r="D467" s="54" t="s">
        <v>292</v>
      </c>
      <c r="E467" s="53">
        <v>255</v>
      </c>
      <c r="F467" s="5"/>
      <c r="G467" s="5"/>
    </row>
    <row r="468" spans="1:7" ht="15.75" x14ac:dyDescent="0.25">
      <c r="A468" s="87" t="s">
        <v>2111</v>
      </c>
      <c r="B468" s="62" t="s">
        <v>26</v>
      </c>
      <c r="C468" s="54" t="s">
        <v>170</v>
      </c>
      <c r="D468" s="54" t="s">
        <v>171</v>
      </c>
      <c r="E468" s="53">
        <v>326</v>
      </c>
      <c r="F468" s="5"/>
      <c r="G468" s="5"/>
    </row>
    <row r="469" spans="1:7" ht="15.75" x14ac:dyDescent="0.25">
      <c r="A469" s="10" t="s">
        <v>2111</v>
      </c>
      <c r="B469" s="60" t="s">
        <v>29</v>
      </c>
      <c r="C469" s="65" t="s">
        <v>357</v>
      </c>
      <c r="D469" s="65" t="s">
        <v>358</v>
      </c>
      <c r="E469" s="52">
        <v>423</v>
      </c>
      <c r="F469" s="5"/>
      <c r="G469" s="5"/>
    </row>
    <row r="470" spans="1:7" ht="15.75" x14ac:dyDescent="0.25">
      <c r="A470" s="87" t="s">
        <v>2111</v>
      </c>
      <c r="B470" s="61" t="s">
        <v>29</v>
      </c>
      <c r="C470" s="54" t="s">
        <v>160</v>
      </c>
      <c r="D470" s="54" t="s">
        <v>161</v>
      </c>
      <c r="E470" s="53">
        <v>304</v>
      </c>
      <c r="F470" s="5"/>
      <c r="G470" s="5"/>
    </row>
    <row r="471" spans="1:7" ht="15.75" x14ac:dyDescent="0.25">
      <c r="A471" s="10" t="s">
        <v>2111</v>
      </c>
      <c r="B471" s="59" t="s">
        <v>28</v>
      </c>
      <c r="C471" s="54" t="s">
        <v>70</v>
      </c>
      <c r="D471" s="54" t="s">
        <v>71</v>
      </c>
      <c r="E471" s="53">
        <v>390</v>
      </c>
      <c r="F471" s="5"/>
      <c r="G471" s="5"/>
    </row>
    <row r="472" spans="1:7" ht="15.75" x14ac:dyDescent="0.25">
      <c r="A472" s="87" t="s">
        <v>2111</v>
      </c>
      <c r="B472" s="61" t="s">
        <v>29</v>
      </c>
      <c r="C472" s="54" t="s">
        <v>271</v>
      </c>
      <c r="D472" s="54" t="s">
        <v>272</v>
      </c>
      <c r="E472" s="53">
        <v>345</v>
      </c>
      <c r="F472" s="5"/>
      <c r="G472" s="5"/>
    </row>
    <row r="473" spans="1:7" ht="15.75" x14ac:dyDescent="0.25">
      <c r="A473" s="10" t="s">
        <v>2111</v>
      </c>
      <c r="B473" s="60" t="s">
        <v>29</v>
      </c>
      <c r="C473" s="65" t="s">
        <v>499</v>
      </c>
      <c r="D473" s="65" t="s">
        <v>500</v>
      </c>
      <c r="E473" s="52">
        <v>527</v>
      </c>
      <c r="F473" s="5"/>
      <c r="G473" s="5"/>
    </row>
    <row r="474" spans="1:7" ht="15.75" x14ac:dyDescent="0.25">
      <c r="A474" s="87" t="s">
        <v>2111</v>
      </c>
      <c r="B474" s="63" t="s">
        <v>26</v>
      </c>
      <c r="C474" s="65" t="s">
        <v>481</v>
      </c>
      <c r="D474" s="65" t="s">
        <v>482</v>
      </c>
      <c r="E474" s="52">
        <v>276</v>
      </c>
      <c r="F474" s="5"/>
      <c r="G474" s="5"/>
    </row>
    <row r="475" spans="1:7" ht="15.75" x14ac:dyDescent="0.25">
      <c r="A475" s="10" t="s">
        <v>2111</v>
      </c>
      <c r="B475" s="62" t="s">
        <v>26</v>
      </c>
      <c r="C475" s="54" t="s">
        <v>219</v>
      </c>
      <c r="D475" s="54" t="s">
        <v>220</v>
      </c>
      <c r="E475" s="53">
        <v>458</v>
      </c>
      <c r="F475" s="5"/>
      <c r="G475" s="5"/>
    </row>
    <row r="476" spans="1:7" ht="15.75" x14ac:dyDescent="0.25">
      <c r="A476" s="87" t="s">
        <v>2111</v>
      </c>
      <c r="B476" s="63" t="s">
        <v>26</v>
      </c>
      <c r="C476" s="65" t="s">
        <v>537</v>
      </c>
      <c r="D476" s="65" t="s">
        <v>538</v>
      </c>
      <c r="E476" s="52">
        <v>505</v>
      </c>
      <c r="F476" s="5"/>
      <c r="G476" s="5"/>
    </row>
    <row r="477" spans="1:7" ht="15.75" x14ac:dyDescent="0.25">
      <c r="A477" s="10" t="s">
        <v>2111</v>
      </c>
      <c r="B477" s="60" t="s">
        <v>29</v>
      </c>
      <c r="C477" s="65" t="s">
        <v>377</v>
      </c>
      <c r="D477" s="65" t="s">
        <v>378</v>
      </c>
      <c r="E477" s="52">
        <v>380</v>
      </c>
      <c r="F477" s="5"/>
      <c r="G477" s="5"/>
    </row>
    <row r="478" spans="1:7" ht="15.75" x14ac:dyDescent="0.25">
      <c r="A478" s="87" t="s">
        <v>2111</v>
      </c>
      <c r="B478" s="57" t="s">
        <v>25</v>
      </c>
      <c r="C478" s="65" t="s">
        <v>549</v>
      </c>
      <c r="D478" s="65" t="s">
        <v>550</v>
      </c>
      <c r="E478" s="52">
        <v>365</v>
      </c>
      <c r="F478" s="5"/>
      <c r="G478" s="5"/>
    </row>
    <row r="479" spans="1:7" ht="15.75" x14ac:dyDescent="0.25">
      <c r="A479" s="10" t="s">
        <v>2111</v>
      </c>
      <c r="B479" s="61" t="s">
        <v>29</v>
      </c>
      <c r="C479" s="54" t="s">
        <v>82</v>
      </c>
      <c r="D479" s="54" t="s">
        <v>83</v>
      </c>
      <c r="E479" s="53">
        <v>580</v>
      </c>
      <c r="F479" s="5"/>
      <c r="G479" s="5"/>
    </row>
    <row r="480" spans="1:7" ht="15.75" x14ac:dyDescent="0.25">
      <c r="A480" s="87" t="s">
        <v>2111</v>
      </c>
      <c r="B480" s="60" t="s">
        <v>29</v>
      </c>
      <c r="C480" s="65" t="s">
        <v>639</v>
      </c>
      <c r="D480" s="65" t="s">
        <v>640</v>
      </c>
      <c r="E480" s="52">
        <v>636</v>
      </c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</sheetData>
  <phoneticPr fontId="8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tabSelected="1" zoomScale="90" zoomScaleNormal="90" workbookViewId="0">
      <selection activeCell="U21" sqref="U21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5" t="s">
        <v>25</v>
      </c>
      <c r="D3" s="36">
        <f>COUNTIF('Registration Data'!$A$2:$A$4991, Dashboard!$C$3)</f>
        <v>57</v>
      </c>
      <c r="F3" s="7"/>
    </row>
    <row r="4" spans="3:6" s="6" customFormat="1" ht="21" x14ac:dyDescent="0.35">
      <c r="C4" s="31" t="s">
        <v>28</v>
      </c>
      <c r="D4" s="32">
        <f>COUNTIF('Registration Data'!$A$2:$A$4991, Dashboard!$C$4)</f>
        <v>59</v>
      </c>
      <c r="F4" s="7"/>
    </row>
    <row r="5" spans="3:6" s="6" customFormat="1" ht="21" x14ac:dyDescent="0.35">
      <c r="C5" s="33" t="s">
        <v>29</v>
      </c>
      <c r="D5" s="34">
        <f>COUNTIF('Registration Data'!$A$2:$A$4991, Dashboard!$C$5)</f>
        <v>64</v>
      </c>
      <c r="F5" s="7"/>
    </row>
    <row r="6" spans="3:6" s="6" customFormat="1" ht="21" x14ac:dyDescent="0.35">
      <c r="C6" s="37" t="s">
        <v>26</v>
      </c>
      <c r="D6" s="38">
        <f>COUNTIF('Registration Data'!$A$2:$A$4991, Dashboard!$C$6)</f>
        <v>61</v>
      </c>
      <c r="F6" s="7"/>
    </row>
    <row r="7" spans="3:6" s="6" customFormat="1" ht="21" x14ac:dyDescent="0.35">
      <c r="C7" s="8" t="s">
        <v>27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241</v>
      </c>
    </row>
    <row r="9" spans="3:6" x14ac:dyDescent="0.25">
      <c r="C9" s="5"/>
      <c r="E9" s="5"/>
    </row>
    <row r="10" spans="3:6" x14ac:dyDescent="0.25">
      <c r="C10" s="64" t="s">
        <v>30</v>
      </c>
      <c r="D10" s="64"/>
      <c r="F10" s="42" t="s">
        <v>31</v>
      </c>
    </row>
    <row r="11" spans="3:6" s="5" customFormat="1" ht="21" x14ac:dyDescent="0.35">
      <c r="C11" s="35" t="s">
        <v>25</v>
      </c>
      <c r="D11" s="47">
        <f>SUMIF('Registration Data'!$A$2:$A$4991,"Gryffindor",'Registration Data'!$V$2:$V$4991)</f>
        <v>43503.908352304017</v>
      </c>
      <c r="E11"/>
      <c r="F11" s="43">
        <f>D11/D3</f>
        <v>763.22646232112311</v>
      </c>
    </row>
    <row r="12" spans="3:6" s="5" customFormat="1" ht="21" x14ac:dyDescent="0.35">
      <c r="C12" s="31" t="s">
        <v>28</v>
      </c>
      <c r="D12" s="48">
        <f>SUMIF('Registration Data'!$A$2:$A$4991,"Hufflepuff",'Registration Data'!$V$2:$V$4991)</f>
        <v>40351.083671573368</v>
      </c>
      <c r="F12" s="44">
        <f t="shared" ref="F12:F14" si="0">D12/D4</f>
        <v>683.91667239954859</v>
      </c>
    </row>
    <row r="13" spans="3:6" ht="21" x14ac:dyDescent="0.35">
      <c r="C13" s="33" t="s">
        <v>29</v>
      </c>
      <c r="D13" s="49">
        <f>SUMIF('Registration Data'!$A$2:$A$4991,"Ravenclaw",'Registration Data'!$V$2:$V$4991)</f>
        <v>56394.787600890886</v>
      </c>
      <c r="E13" s="5"/>
      <c r="F13" s="46">
        <f t="shared" si="0"/>
        <v>881.1685562639201</v>
      </c>
    </row>
    <row r="14" spans="3:6" ht="21" x14ac:dyDescent="0.35">
      <c r="C14" s="37" t="s">
        <v>26</v>
      </c>
      <c r="D14" s="50">
        <f>SUMIF('Registration Data'!$A$2:$A$4991,"Slytherin",'Registration Data'!$V$2:$V$4991)</f>
        <v>51388.009330170862</v>
      </c>
      <c r="F14" s="45">
        <f t="shared" si="0"/>
        <v>842.42638246181741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n0My+SJzxuWDEpk8xJlbh8WUP3ThlNHATxf6/IZuuI/JYdyvQRfPKPZVqJmJIiX8VzVRW5vddTNG1E6P0A58Rg==" saltValue="ku+yAI9jW6mIBb3uzINVnw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87</v>
      </c>
    </row>
    <row r="4" spans="1:2" x14ac:dyDescent="0.25">
      <c r="A4" t="s">
        <v>19</v>
      </c>
    </row>
    <row r="5" spans="1:2" x14ac:dyDescent="0.25">
      <c r="A5">
        <f>A2-4</f>
        <v>83</v>
      </c>
      <c r="B5">
        <f>A2+4</f>
        <v>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826"/>
  <sheetViews>
    <sheetView workbookViewId="0">
      <selection sqref="A1:XFD1048576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1:20" s="2" customFormat="1" x14ac:dyDescent="0.25">
      <c r="A1" s="2" t="s">
        <v>641</v>
      </c>
      <c r="B1" s="2" t="s">
        <v>642</v>
      </c>
      <c r="C1" s="2" t="s">
        <v>643</v>
      </c>
      <c r="D1" s="2" t="s">
        <v>644</v>
      </c>
      <c r="E1" s="2" t="s">
        <v>645</v>
      </c>
      <c r="F1" s="2" t="s">
        <v>646</v>
      </c>
      <c r="G1" s="2" t="s">
        <v>647</v>
      </c>
      <c r="H1" s="2" t="s">
        <v>648</v>
      </c>
      <c r="I1" s="2" t="s">
        <v>649</v>
      </c>
      <c r="J1" s="2" t="s">
        <v>650</v>
      </c>
      <c r="K1" s="2" t="s">
        <v>651</v>
      </c>
      <c r="L1" s="2" t="s">
        <v>652</v>
      </c>
      <c r="M1" s="2" t="s">
        <v>653</v>
      </c>
      <c r="N1" s="2" t="s">
        <v>654</v>
      </c>
      <c r="O1" s="2" t="s">
        <v>655</v>
      </c>
      <c r="P1" s="2" t="s">
        <v>656</v>
      </c>
      <c r="Q1" s="2" t="s">
        <v>657</v>
      </c>
      <c r="R1" s="2" t="s">
        <v>658</v>
      </c>
      <c r="S1" s="2" t="s">
        <v>659</v>
      </c>
      <c r="T1" s="2" t="s">
        <v>660</v>
      </c>
    </row>
    <row r="2" spans="1:20" x14ac:dyDescent="0.25">
      <c r="A2" s="5" t="s">
        <v>661</v>
      </c>
      <c r="B2" s="5" t="s">
        <v>662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663</v>
      </c>
    </row>
    <row r="3" spans="1:20" x14ac:dyDescent="0.25">
      <c r="A3" s="5" t="s">
        <v>664</v>
      </c>
      <c r="B3" s="5" t="s">
        <v>665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</row>
    <row r="4" spans="1:20" x14ac:dyDescent="0.25">
      <c r="A4" s="5" t="s">
        <v>372</v>
      </c>
      <c r="B4" s="5" t="s">
        <v>666</v>
      </c>
      <c r="C4" s="5">
        <v>44595.725497685184</v>
      </c>
      <c r="D4" s="5">
        <v>44595.746342592596</v>
      </c>
      <c r="E4" s="5" t="s">
        <v>667</v>
      </c>
      <c r="F4" s="5">
        <v>295</v>
      </c>
      <c r="G4" s="5">
        <v>0</v>
      </c>
      <c r="H4" s="5">
        <v>9.77</v>
      </c>
      <c r="I4" s="5">
        <v>0</v>
      </c>
      <c r="J4" s="5">
        <v>364</v>
      </c>
      <c r="K4" s="5">
        <v>164</v>
      </c>
      <c r="L4" s="5">
        <v>119</v>
      </c>
      <c r="M4" s="5">
        <v>85</v>
      </c>
      <c r="N4" s="5">
        <v>65</v>
      </c>
      <c r="O4" s="5">
        <v>45</v>
      </c>
      <c r="P4" s="5">
        <v>26.8</v>
      </c>
      <c r="Q4" s="5">
        <v>19.600000000000001</v>
      </c>
      <c r="R4" s="5">
        <v>196</v>
      </c>
      <c r="S4" s="5">
        <v>180</v>
      </c>
    </row>
    <row r="5" spans="1:20" x14ac:dyDescent="0.25">
      <c r="A5" s="5" t="s">
        <v>37</v>
      </c>
      <c r="B5" s="5" t="s">
        <v>668</v>
      </c>
      <c r="C5" s="5">
        <v>44594.989849537036</v>
      </c>
      <c r="D5" s="5">
        <v>44595.010648148149</v>
      </c>
      <c r="E5" s="5" t="s">
        <v>667</v>
      </c>
      <c r="F5" s="5">
        <v>490</v>
      </c>
      <c r="G5" s="5">
        <v>0</v>
      </c>
      <c r="H5" s="5">
        <v>11.97</v>
      </c>
      <c r="I5" s="5">
        <v>601</v>
      </c>
      <c r="J5" s="5">
        <v>499</v>
      </c>
      <c r="K5" s="5">
        <v>272</v>
      </c>
      <c r="L5" s="5">
        <v>113</v>
      </c>
      <c r="M5" s="5">
        <v>87</v>
      </c>
      <c r="N5" s="5">
        <v>83</v>
      </c>
      <c r="O5" s="5">
        <v>55</v>
      </c>
      <c r="P5" s="5">
        <v>30</v>
      </c>
      <c r="Q5" s="5">
        <v>23.9</v>
      </c>
      <c r="R5" s="5">
        <v>176</v>
      </c>
      <c r="S5" s="5">
        <v>163</v>
      </c>
    </row>
    <row r="6" spans="1:20" x14ac:dyDescent="0.25">
      <c r="A6" s="5" t="s">
        <v>528</v>
      </c>
      <c r="B6" s="5" t="s">
        <v>669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 t="s">
        <v>670</v>
      </c>
    </row>
    <row r="7" spans="1:20" x14ac:dyDescent="0.25">
      <c r="A7" s="5" t="s">
        <v>398</v>
      </c>
      <c r="B7" s="5" t="s">
        <v>671</v>
      </c>
      <c r="C7" s="5">
        <v>44596.121446759258</v>
      </c>
      <c r="D7" s="5">
        <v>44596.142256944448</v>
      </c>
      <c r="E7" s="5" t="s">
        <v>667</v>
      </c>
      <c r="F7" s="5">
        <v>165</v>
      </c>
      <c r="G7" s="5">
        <v>0</v>
      </c>
      <c r="H7" s="5">
        <v>7.19</v>
      </c>
      <c r="I7" s="5">
        <v>411</v>
      </c>
      <c r="J7" s="5">
        <v>306</v>
      </c>
      <c r="K7" s="5">
        <v>91</v>
      </c>
      <c r="L7" s="5">
        <v>120</v>
      </c>
      <c r="M7" s="5">
        <v>85</v>
      </c>
      <c r="N7" s="5">
        <v>69</v>
      </c>
      <c r="O7" s="5">
        <v>32</v>
      </c>
      <c r="P7" s="5">
        <v>25.1</v>
      </c>
      <c r="Q7" s="5">
        <v>14.4</v>
      </c>
      <c r="R7" s="5">
        <v>203</v>
      </c>
      <c r="S7" s="5">
        <v>150</v>
      </c>
    </row>
    <row r="8" spans="1:20" x14ac:dyDescent="0.25">
      <c r="A8" s="5" t="s">
        <v>672</v>
      </c>
      <c r="B8" s="5" t="s">
        <v>673</v>
      </c>
      <c r="F8" s="5">
        <v>0</v>
      </c>
      <c r="G8" s="5">
        <v>404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 t="s">
        <v>674</v>
      </c>
    </row>
    <row r="9" spans="1:20" x14ac:dyDescent="0.25">
      <c r="A9" s="5" t="s">
        <v>675</v>
      </c>
      <c r="B9" s="5" t="s">
        <v>676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</row>
    <row r="10" spans="1:20" x14ac:dyDescent="0.25">
      <c r="A10" s="5" t="s">
        <v>677</v>
      </c>
      <c r="B10" s="5" t="s">
        <v>678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</row>
    <row r="11" spans="1:20" x14ac:dyDescent="0.25">
      <c r="A11" s="5" t="s">
        <v>679</v>
      </c>
      <c r="B11" s="5" t="s">
        <v>680</v>
      </c>
      <c r="C11" s="5">
        <v>44595.587789351855</v>
      </c>
      <c r="D11" s="5">
        <v>44595.608599537038</v>
      </c>
      <c r="E11" s="5" t="s">
        <v>667</v>
      </c>
      <c r="F11" s="5">
        <v>329</v>
      </c>
      <c r="G11" s="5">
        <v>0</v>
      </c>
      <c r="H11" s="5">
        <v>10.28</v>
      </c>
      <c r="I11" s="5">
        <v>487</v>
      </c>
      <c r="J11" s="5">
        <v>365</v>
      </c>
      <c r="K11" s="5">
        <v>183</v>
      </c>
      <c r="L11" s="5">
        <v>111</v>
      </c>
      <c r="M11" s="5">
        <v>83</v>
      </c>
      <c r="N11" s="5">
        <v>71</v>
      </c>
      <c r="O11" s="5">
        <v>45</v>
      </c>
      <c r="P11" s="5">
        <v>26.8</v>
      </c>
      <c r="Q11" s="5">
        <v>20.6</v>
      </c>
      <c r="R11" s="5">
        <v>0</v>
      </c>
      <c r="S11" s="5">
        <v>0</v>
      </c>
    </row>
    <row r="12" spans="1:20" x14ac:dyDescent="0.25">
      <c r="A12" s="5" t="s">
        <v>681</v>
      </c>
      <c r="B12" s="5" t="s">
        <v>682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290</v>
      </c>
      <c r="B13" s="5" t="s">
        <v>683</v>
      </c>
      <c r="C13" s="5">
        <v>44595.825428240743</v>
      </c>
      <c r="D13" s="5">
        <v>44595.846238425926</v>
      </c>
      <c r="E13" s="5" t="s">
        <v>667</v>
      </c>
      <c r="F13" s="5">
        <v>365</v>
      </c>
      <c r="G13" s="5">
        <v>501</v>
      </c>
      <c r="H13" s="5">
        <v>10.69</v>
      </c>
      <c r="I13" s="5">
        <v>569</v>
      </c>
      <c r="J13" s="5">
        <v>619</v>
      </c>
      <c r="K13" s="5">
        <v>203</v>
      </c>
      <c r="L13" s="5">
        <v>118</v>
      </c>
      <c r="M13" s="5">
        <v>86</v>
      </c>
      <c r="N13" s="5">
        <v>91</v>
      </c>
      <c r="O13" s="5">
        <v>50</v>
      </c>
      <c r="P13" s="5">
        <v>32.4</v>
      </c>
      <c r="Q13" s="5">
        <v>21.4</v>
      </c>
      <c r="R13" s="5">
        <v>188</v>
      </c>
      <c r="S13" s="5">
        <v>169</v>
      </c>
    </row>
    <row r="14" spans="1:20" x14ac:dyDescent="0.25">
      <c r="A14" s="5" t="s">
        <v>544</v>
      </c>
      <c r="B14" s="5" t="s">
        <v>684</v>
      </c>
      <c r="C14" s="5">
        <v>44595.719687500001</v>
      </c>
      <c r="D14" s="5">
        <v>44595.740497685183</v>
      </c>
      <c r="E14" s="5" t="s">
        <v>667</v>
      </c>
      <c r="F14" s="5">
        <v>389</v>
      </c>
      <c r="G14" s="5">
        <v>372</v>
      </c>
      <c r="H14" s="5">
        <v>10.92</v>
      </c>
      <c r="I14" s="5">
        <v>537</v>
      </c>
      <c r="J14" s="5">
        <v>501</v>
      </c>
      <c r="K14" s="5">
        <v>216</v>
      </c>
      <c r="L14" s="5">
        <v>117</v>
      </c>
      <c r="M14" s="5">
        <v>86</v>
      </c>
      <c r="N14" s="5">
        <v>93</v>
      </c>
      <c r="O14" s="5">
        <v>51</v>
      </c>
      <c r="P14" s="5">
        <v>30</v>
      </c>
      <c r="Q14" s="5">
        <v>21.8</v>
      </c>
      <c r="R14" s="5">
        <v>174</v>
      </c>
      <c r="S14" s="5">
        <v>159</v>
      </c>
    </row>
    <row r="15" spans="1:20" x14ac:dyDescent="0.25">
      <c r="A15" s="5" t="s">
        <v>685</v>
      </c>
      <c r="B15" s="5" t="s">
        <v>686</v>
      </c>
      <c r="F15" s="5">
        <v>0</v>
      </c>
      <c r="G15" s="5">
        <v>339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</row>
    <row r="16" spans="1:20" x14ac:dyDescent="0.25">
      <c r="A16" s="5" t="s">
        <v>687</v>
      </c>
      <c r="B16" s="13" t="s">
        <v>688</v>
      </c>
      <c r="F16" s="5">
        <v>0</v>
      </c>
      <c r="G16" s="5">
        <v>413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</row>
    <row r="17" spans="1:19" x14ac:dyDescent="0.25">
      <c r="A17" s="5" t="s">
        <v>77</v>
      </c>
      <c r="B17" s="5" t="s">
        <v>689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438</v>
      </c>
      <c r="B18" s="5" t="s">
        <v>690</v>
      </c>
      <c r="C18" s="5">
        <v>44595.871435185189</v>
      </c>
      <c r="D18" s="5">
        <v>44595.892245370371</v>
      </c>
      <c r="E18" s="5" t="s">
        <v>667</v>
      </c>
      <c r="F18" s="5">
        <v>394</v>
      </c>
      <c r="G18" s="5">
        <v>0</v>
      </c>
      <c r="H18" s="5">
        <v>11.03</v>
      </c>
      <c r="I18" s="5">
        <v>441</v>
      </c>
      <c r="J18" s="5">
        <v>346</v>
      </c>
      <c r="K18" s="5">
        <v>219</v>
      </c>
      <c r="L18" s="5">
        <v>111</v>
      </c>
      <c r="M18" s="5">
        <v>87</v>
      </c>
      <c r="N18" s="5">
        <v>74</v>
      </c>
      <c r="O18" s="5">
        <v>51</v>
      </c>
      <c r="P18" s="5">
        <v>26.3</v>
      </c>
      <c r="Q18" s="5">
        <v>22.1</v>
      </c>
      <c r="R18" s="5">
        <v>162</v>
      </c>
      <c r="S18" s="5">
        <v>146</v>
      </c>
    </row>
    <row r="19" spans="1:19" x14ac:dyDescent="0.25">
      <c r="A19" s="5" t="s">
        <v>691</v>
      </c>
      <c r="B19" s="13" t="s">
        <v>692</v>
      </c>
      <c r="F19" s="5">
        <v>0</v>
      </c>
      <c r="G19" s="5">
        <v>364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</row>
    <row r="20" spans="1:19" x14ac:dyDescent="0.25">
      <c r="A20" s="5" t="s">
        <v>693</v>
      </c>
      <c r="B20" s="5" t="s">
        <v>694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695</v>
      </c>
      <c r="B21" s="5" t="s">
        <v>696</v>
      </c>
      <c r="F21" s="5">
        <v>0</v>
      </c>
      <c r="G21" s="5">
        <v>132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139</v>
      </c>
      <c r="B22" s="5" t="s">
        <v>697</v>
      </c>
      <c r="C22" s="5">
        <v>44595.623414351852</v>
      </c>
      <c r="D22" s="5">
        <v>44595.644236111111</v>
      </c>
      <c r="E22" s="5" t="s">
        <v>667</v>
      </c>
      <c r="F22" s="5">
        <v>321</v>
      </c>
      <c r="G22" s="5">
        <v>366</v>
      </c>
      <c r="H22" s="5">
        <v>10.19</v>
      </c>
      <c r="I22" s="5">
        <v>453</v>
      </c>
      <c r="J22" s="5">
        <v>514</v>
      </c>
      <c r="K22" s="5">
        <v>178</v>
      </c>
      <c r="L22" s="5">
        <v>109</v>
      </c>
      <c r="M22" s="5">
        <v>78</v>
      </c>
      <c r="N22" s="5">
        <v>67</v>
      </c>
      <c r="O22" s="5">
        <v>51</v>
      </c>
      <c r="P22" s="5">
        <v>30.3</v>
      </c>
      <c r="Q22" s="5">
        <v>20.399999999999999</v>
      </c>
      <c r="R22" s="5">
        <v>0</v>
      </c>
      <c r="S22" s="5">
        <v>0</v>
      </c>
    </row>
    <row r="23" spans="1:19" x14ac:dyDescent="0.25">
      <c r="A23" s="5" t="s">
        <v>484</v>
      </c>
      <c r="B23" s="5" t="s">
        <v>698</v>
      </c>
      <c r="C23" s="5">
        <v>44595.482349537036</v>
      </c>
      <c r="D23" s="5">
        <v>44595.503148148149</v>
      </c>
      <c r="E23" s="5" t="s">
        <v>667</v>
      </c>
      <c r="F23" s="5">
        <v>304</v>
      </c>
      <c r="G23" s="5">
        <v>303</v>
      </c>
      <c r="H23" s="5">
        <v>9.92</v>
      </c>
      <c r="I23" s="5">
        <v>409</v>
      </c>
      <c r="J23" s="5">
        <v>418</v>
      </c>
      <c r="K23" s="5">
        <v>169</v>
      </c>
      <c r="L23" s="5">
        <v>123</v>
      </c>
      <c r="M23" s="5">
        <v>93</v>
      </c>
      <c r="N23" s="5">
        <v>65</v>
      </c>
      <c r="O23" s="5">
        <v>43</v>
      </c>
      <c r="P23" s="5">
        <v>28.1</v>
      </c>
      <c r="Q23" s="5">
        <v>19.899999999999999</v>
      </c>
      <c r="R23" s="5">
        <v>0</v>
      </c>
      <c r="S23" s="5">
        <v>0</v>
      </c>
    </row>
    <row r="24" spans="1:19" x14ac:dyDescent="0.25">
      <c r="A24" s="5" t="s">
        <v>699</v>
      </c>
      <c r="B24" s="5" t="s">
        <v>700</v>
      </c>
      <c r="F24" s="5">
        <v>0</v>
      </c>
      <c r="G24" s="5">
        <v>391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701</v>
      </c>
      <c r="B25" s="5" t="s">
        <v>702</v>
      </c>
      <c r="F25" s="5">
        <v>0</v>
      </c>
      <c r="G25" s="5">
        <v>508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x14ac:dyDescent="0.25">
      <c r="A26" s="5" t="s">
        <v>703</v>
      </c>
      <c r="B26" s="5" t="s">
        <v>704</v>
      </c>
      <c r="F26" s="5">
        <v>0</v>
      </c>
      <c r="G26" s="5">
        <v>664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</row>
    <row r="27" spans="1:19" x14ac:dyDescent="0.25">
      <c r="A27" s="5" t="s">
        <v>705</v>
      </c>
      <c r="B27" s="5" t="s">
        <v>706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707</v>
      </c>
      <c r="B28" s="5" t="s">
        <v>708</v>
      </c>
      <c r="F28" s="5">
        <v>0</v>
      </c>
      <c r="G28" s="5">
        <v>465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</row>
    <row r="29" spans="1:19" x14ac:dyDescent="0.25">
      <c r="A29" s="5" t="s">
        <v>709</v>
      </c>
      <c r="B29" s="5" t="s">
        <v>710</v>
      </c>
      <c r="F29" s="5">
        <v>0</v>
      </c>
      <c r="G29" s="5">
        <v>333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</row>
    <row r="30" spans="1:19" x14ac:dyDescent="0.25">
      <c r="A30" s="5" t="s">
        <v>394</v>
      </c>
      <c r="B30" s="5" t="s">
        <v>711</v>
      </c>
      <c r="C30" s="5">
        <v>44595.719317129631</v>
      </c>
      <c r="D30" s="5">
        <v>44595.740127314813</v>
      </c>
      <c r="E30" s="5" t="s">
        <v>667</v>
      </c>
      <c r="F30" s="5">
        <v>261</v>
      </c>
      <c r="G30" s="5">
        <v>0</v>
      </c>
      <c r="H30" s="5">
        <v>9.2799999999999994</v>
      </c>
      <c r="I30" s="5">
        <v>366</v>
      </c>
      <c r="J30" s="5">
        <v>455</v>
      </c>
      <c r="K30" s="5">
        <v>145</v>
      </c>
      <c r="L30" s="5">
        <v>113</v>
      </c>
      <c r="M30" s="5">
        <v>85</v>
      </c>
      <c r="N30" s="5">
        <v>86</v>
      </c>
      <c r="O30" s="5">
        <v>43</v>
      </c>
      <c r="P30" s="5">
        <v>29</v>
      </c>
      <c r="Q30" s="5">
        <v>18.600000000000001</v>
      </c>
      <c r="R30" s="5">
        <v>0</v>
      </c>
      <c r="S30" s="5">
        <v>0</v>
      </c>
    </row>
    <row r="31" spans="1:19" x14ac:dyDescent="0.25">
      <c r="A31" s="5" t="s">
        <v>712</v>
      </c>
      <c r="B31" s="5" t="s">
        <v>713</v>
      </c>
      <c r="F31" s="5">
        <v>0</v>
      </c>
      <c r="G31" s="5">
        <v>368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714</v>
      </c>
      <c r="B32" s="5" t="s">
        <v>715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</row>
    <row r="33" spans="1:19" x14ac:dyDescent="0.25">
      <c r="A33" s="5" t="s">
        <v>572</v>
      </c>
      <c r="B33" s="5" t="s">
        <v>716</v>
      </c>
      <c r="C33" s="5">
        <v>44595.037847222222</v>
      </c>
      <c r="D33" s="5">
        <v>44595.058657407404</v>
      </c>
      <c r="E33" s="5" t="s">
        <v>667</v>
      </c>
      <c r="F33" s="5">
        <v>412</v>
      </c>
      <c r="G33" s="5">
        <v>558</v>
      </c>
      <c r="H33" s="5">
        <v>11.2</v>
      </c>
      <c r="I33" s="5">
        <v>603</v>
      </c>
      <c r="J33" s="5">
        <v>479</v>
      </c>
      <c r="K33" s="5">
        <v>229</v>
      </c>
      <c r="L33" s="5">
        <v>121</v>
      </c>
      <c r="M33" s="5">
        <v>88</v>
      </c>
      <c r="N33" s="5">
        <v>77</v>
      </c>
      <c r="O33" s="5">
        <v>51</v>
      </c>
      <c r="P33" s="5">
        <v>29.6</v>
      </c>
      <c r="Q33" s="5">
        <v>22.4</v>
      </c>
      <c r="R33" s="5">
        <v>182</v>
      </c>
      <c r="S33" s="5">
        <v>166</v>
      </c>
    </row>
    <row r="34" spans="1:19" x14ac:dyDescent="0.25">
      <c r="A34" s="5" t="s">
        <v>201</v>
      </c>
      <c r="B34" s="5" t="s">
        <v>717</v>
      </c>
      <c r="F34" s="5">
        <v>0</v>
      </c>
      <c r="G34" s="5">
        <v>427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</row>
    <row r="35" spans="1:19" x14ac:dyDescent="0.25">
      <c r="A35" s="5" t="s">
        <v>718</v>
      </c>
      <c r="B35" s="5" t="s">
        <v>719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</row>
    <row r="36" spans="1:19" x14ac:dyDescent="0.25">
      <c r="A36" s="5" t="s">
        <v>366</v>
      </c>
      <c r="B36" s="5" t="s">
        <v>720</v>
      </c>
      <c r="C36" s="5">
        <v>44595.149907407409</v>
      </c>
      <c r="D36" s="5">
        <v>44595.170740740738</v>
      </c>
      <c r="E36" s="5" t="s">
        <v>667</v>
      </c>
      <c r="F36" s="5">
        <v>406</v>
      </c>
      <c r="G36" s="5">
        <v>403</v>
      </c>
      <c r="H36" s="5">
        <v>11.19</v>
      </c>
      <c r="I36" s="5">
        <v>0</v>
      </c>
      <c r="J36" s="5">
        <v>290</v>
      </c>
      <c r="K36" s="5">
        <v>225</v>
      </c>
      <c r="L36" s="5">
        <v>100</v>
      </c>
      <c r="M36" s="5">
        <v>87</v>
      </c>
      <c r="N36" s="5">
        <v>67</v>
      </c>
      <c r="O36" s="5">
        <v>55</v>
      </c>
      <c r="P36" s="5">
        <v>24.6</v>
      </c>
      <c r="Q36" s="5">
        <v>22.4</v>
      </c>
      <c r="R36" s="5">
        <v>146</v>
      </c>
      <c r="S36" s="5">
        <v>137</v>
      </c>
    </row>
    <row r="37" spans="1:19" x14ac:dyDescent="0.25">
      <c r="A37" s="5" t="s">
        <v>721</v>
      </c>
      <c r="B37" s="5" t="s">
        <v>722</v>
      </c>
      <c r="F37" s="5">
        <v>0</v>
      </c>
      <c r="G37" s="5">
        <v>415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</row>
    <row r="38" spans="1:19" x14ac:dyDescent="0.25">
      <c r="A38" s="5" t="s">
        <v>490</v>
      </c>
      <c r="B38" s="5" t="s">
        <v>723</v>
      </c>
      <c r="C38" s="5">
        <v>44595.579108796293</v>
      </c>
      <c r="D38" s="5">
        <v>44595.599930555552</v>
      </c>
      <c r="E38" s="5" t="s">
        <v>667</v>
      </c>
      <c r="F38" s="5">
        <v>352</v>
      </c>
      <c r="G38" s="5">
        <v>0</v>
      </c>
      <c r="H38" s="5">
        <v>10.52</v>
      </c>
      <c r="I38" s="5">
        <v>0</v>
      </c>
      <c r="J38" s="5">
        <v>385</v>
      </c>
      <c r="K38" s="5">
        <v>195</v>
      </c>
      <c r="L38" s="5">
        <v>119</v>
      </c>
      <c r="M38" s="5">
        <v>90</v>
      </c>
      <c r="N38" s="5">
        <v>61</v>
      </c>
      <c r="O38" s="5">
        <v>46</v>
      </c>
      <c r="P38" s="5">
        <v>27.3</v>
      </c>
      <c r="Q38" s="5">
        <v>21</v>
      </c>
      <c r="R38" s="5">
        <v>162</v>
      </c>
      <c r="S38" s="5">
        <v>143</v>
      </c>
    </row>
    <row r="39" spans="1:19" x14ac:dyDescent="0.25">
      <c r="A39" s="5" t="s">
        <v>724</v>
      </c>
      <c r="B39" s="13" t="s">
        <v>725</v>
      </c>
      <c r="F39" s="5">
        <v>0</v>
      </c>
      <c r="G39" s="5">
        <v>525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726</v>
      </c>
      <c r="B40" s="5" t="s">
        <v>727</v>
      </c>
      <c r="F40" s="5">
        <v>0</v>
      </c>
      <c r="G40" s="5">
        <v>309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</row>
    <row r="41" spans="1:19" x14ac:dyDescent="0.25">
      <c r="A41" s="5" t="s">
        <v>728</v>
      </c>
      <c r="B41" s="5" t="s">
        <v>729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730</v>
      </c>
      <c r="B42" s="5" t="s">
        <v>731</v>
      </c>
      <c r="C42" s="5">
        <v>44596.207511574074</v>
      </c>
      <c r="D42" s="5">
        <v>44596.228333333333</v>
      </c>
      <c r="E42" s="5" t="s">
        <v>667</v>
      </c>
      <c r="F42" s="5">
        <v>616</v>
      </c>
      <c r="G42" s="5">
        <v>606</v>
      </c>
      <c r="H42" s="5">
        <v>13.07</v>
      </c>
      <c r="I42" s="5">
        <v>512</v>
      </c>
      <c r="J42" s="5">
        <v>488</v>
      </c>
      <c r="K42" s="5">
        <v>342</v>
      </c>
      <c r="L42" s="5">
        <v>98</v>
      </c>
      <c r="M42" s="5">
        <v>85</v>
      </c>
      <c r="N42" s="5">
        <v>89</v>
      </c>
      <c r="O42" s="5">
        <v>61</v>
      </c>
      <c r="P42" s="5">
        <v>29.8</v>
      </c>
      <c r="Q42" s="5">
        <v>26.1</v>
      </c>
      <c r="R42" s="5">
        <v>158</v>
      </c>
      <c r="S42" s="5">
        <v>148</v>
      </c>
    </row>
    <row r="43" spans="1:19" x14ac:dyDescent="0.25">
      <c r="A43" s="5" t="s">
        <v>732</v>
      </c>
      <c r="B43" s="5" t="s">
        <v>733</v>
      </c>
      <c r="F43" s="5">
        <v>0</v>
      </c>
      <c r="G43" s="5">
        <v>456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123</v>
      </c>
      <c r="B44" s="5" t="s">
        <v>734</v>
      </c>
      <c r="C44" s="5">
        <v>44595.507916666669</v>
      </c>
      <c r="D44" s="5">
        <v>44595.528726851851</v>
      </c>
      <c r="E44" s="5" t="s">
        <v>667</v>
      </c>
      <c r="F44" s="5">
        <v>374</v>
      </c>
      <c r="G44" s="5">
        <v>0</v>
      </c>
      <c r="H44" s="5">
        <v>10.76</v>
      </c>
      <c r="I44" s="5">
        <v>0</v>
      </c>
      <c r="J44" s="5">
        <v>407</v>
      </c>
      <c r="K44" s="5">
        <v>208</v>
      </c>
      <c r="L44" s="5">
        <v>111</v>
      </c>
      <c r="M44" s="5">
        <v>83</v>
      </c>
      <c r="N44" s="5">
        <v>83</v>
      </c>
      <c r="O44" s="5">
        <v>50</v>
      </c>
      <c r="P44" s="5">
        <v>27.9</v>
      </c>
      <c r="Q44" s="5">
        <v>21.5</v>
      </c>
      <c r="R44" s="5">
        <v>161</v>
      </c>
      <c r="S44" s="5">
        <v>138</v>
      </c>
    </row>
    <row r="45" spans="1:19" x14ac:dyDescent="0.25">
      <c r="A45" s="5" t="s">
        <v>735</v>
      </c>
      <c r="B45" s="13" t="s">
        <v>736</v>
      </c>
      <c r="F45" s="5">
        <v>0</v>
      </c>
      <c r="G45" s="5">
        <v>402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737</v>
      </c>
      <c r="B46" s="5" t="s">
        <v>738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739</v>
      </c>
      <c r="B47" s="5" t="s">
        <v>740</v>
      </c>
      <c r="F47" s="5">
        <v>0</v>
      </c>
      <c r="G47" s="5">
        <v>633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741</v>
      </c>
      <c r="B48" s="5" t="s">
        <v>742</v>
      </c>
      <c r="F48" s="5">
        <v>0</v>
      </c>
      <c r="G48" s="5">
        <v>513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</row>
    <row r="49" spans="1:19" x14ac:dyDescent="0.25">
      <c r="A49" s="5" t="s">
        <v>743</v>
      </c>
      <c r="B49" s="5" t="s">
        <v>744</v>
      </c>
      <c r="F49" s="5">
        <v>0</v>
      </c>
      <c r="G49" s="5">
        <v>420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</row>
    <row r="50" spans="1:19" x14ac:dyDescent="0.25">
      <c r="A50" s="5" t="s">
        <v>745</v>
      </c>
      <c r="B50" s="5" t="s">
        <v>746</v>
      </c>
      <c r="F50" s="5">
        <v>0</v>
      </c>
      <c r="G50" s="5">
        <v>460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</row>
    <row r="51" spans="1:19" x14ac:dyDescent="0.25">
      <c r="A51" s="5" t="s">
        <v>747</v>
      </c>
      <c r="B51" s="5" t="s">
        <v>748</v>
      </c>
      <c r="F51" s="5">
        <v>0</v>
      </c>
      <c r="G51" s="5">
        <v>470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</row>
    <row r="52" spans="1:19" x14ac:dyDescent="0.25">
      <c r="A52" s="5" t="s">
        <v>749</v>
      </c>
      <c r="B52" s="5" t="s">
        <v>750</v>
      </c>
      <c r="F52" s="5">
        <v>0</v>
      </c>
      <c r="G52" s="5">
        <v>387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</row>
    <row r="53" spans="1:19" x14ac:dyDescent="0.25">
      <c r="A53" s="5" t="s">
        <v>751</v>
      </c>
      <c r="B53" s="5" t="s">
        <v>752</v>
      </c>
      <c r="F53" s="5">
        <v>0</v>
      </c>
      <c r="G53" s="5">
        <v>523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</row>
    <row r="54" spans="1:19" x14ac:dyDescent="0.25">
      <c r="A54" s="5" t="s">
        <v>753</v>
      </c>
      <c r="B54" s="5" t="s">
        <v>754</v>
      </c>
      <c r="F54" s="5">
        <v>0</v>
      </c>
      <c r="G54" s="5">
        <v>313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x14ac:dyDescent="0.25">
      <c r="A55" s="5" t="s">
        <v>755</v>
      </c>
      <c r="B55" s="5" t="s">
        <v>756</v>
      </c>
      <c r="F55" s="5">
        <v>0</v>
      </c>
      <c r="G55" s="5">
        <v>455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</row>
    <row r="56" spans="1:19" x14ac:dyDescent="0.25">
      <c r="A56" s="5" t="s">
        <v>757</v>
      </c>
      <c r="B56" s="5" t="s">
        <v>758</v>
      </c>
      <c r="F56" s="5">
        <v>0</v>
      </c>
      <c r="G56" s="5">
        <v>605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</row>
    <row r="57" spans="1:19" x14ac:dyDescent="0.25">
      <c r="A57" s="5" t="s">
        <v>759</v>
      </c>
      <c r="B57" s="5" t="s">
        <v>760</v>
      </c>
      <c r="F57" s="5">
        <v>0</v>
      </c>
      <c r="G57" s="5">
        <v>409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</row>
    <row r="58" spans="1:19" x14ac:dyDescent="0.25">
      <c r="A58" s="5" t="s">
        <v>458</v>
      </c>
      <c r="B58" s="5" t="s">
        <v>761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</row>
    <row r="59" spans="1:19" x14ac:dyDescent="0.25">
      <c r="A59" s="5" t="s">
        <v>428</v>
      </c>
      <c r="B59" s="5" t="s">
        <v>762</v>
      </c>
      <c r="C59" s="5">
        <v>44595.057395833333</v>
      </c>
      <c r="D59" s="5">
        <v>44595.078217592592</v>
      </c>
      <c r="E59" s="5" t="s">
        <v>667</v>
      </c>
      <c r="F59" s="5">
        <v>337</v>
      </c>
      <c r="G59" s="5">
        <v>475</v>
      </c>
      <c r="H59" s="5">
        <v>10.41</v>
      </c>
      <c r="I59" s="5">
        <v>364</v>
      </c>
      <c r="J59" s="5">
        <v>260</v>
      </c>
      <c r="K59" s="5">
        <v>187</v>
      </c>
      <c r="L59" s="5">
        <v>104</v>
      </c>
      <c r="M59" s="5">
        <v>88</v>
      </c>
      <c r="N59" s="5">
        <v>51</v>
      </c>
      <c r="O59" s="5">
        <v>47</v>
      </c>
      <c r="P59" s="5">
        <v>23.6</v>
      </c>
      <c r="Q59" s="5">
        <v>20.8</v>
      </c>
      <c r="R59" s="5">
        <v>141</v>
      </c>
      <c r="S59" s="5">
        <v>132</v>
      </c>
    </row>
    <row r="60" spans="1:19" x14ac:dyDescent="0.25">
      <c r="A60" s="5" t="s">
        <v>45</v>
      </c>
      <c r="B60" s="5" t="s">
        <v>763</v>
      </c>
      <c r="C60" s="5">
        <v>44595.428784722222</v>
      </c>
      <c r="D60" s="5">
        <v>44595.449606481481</v>
      </c>
      <c r="E60" s="5" t="s">
        <v>667</v>
      </c>
      <c r="F60" s="5">
        <v>530</v>
      </c>
      <c r="G60" s="5">
        <v>562</v>
      </c>
      <c r="H60" s="5">
        <v>12.36</v>
      </c>
      <c r="I60" s="5">
        <v>571</v>
      </c>
      <c r="J60" s="5">
        <v>394</v>
      </c>
      <c r="K60" s="5">
        <v>295</v>
      </c>
      <c r="L60" s="5">
        <v>103</v>
      </c>
      <c r="M60" s="5">
        <v>86</v>
      </c>
      <c r="N60" s="5">
        <v>70</v>
      </c>
      <c r="O60" s="5">
        <v>57</v>
      </c>
      <c r="P60" s="5">
        <v>27.5</v>
      </c>
      <c r="Q60" s="5">
        <v>24.7</v>
      </c>
      <c r="R60" s="5">
        <v>182</v>
      </c>
      <c r="S60" s="5">
        <v>170</v>
      </c>
    </row>
    <row r="61" spans="1:19" x14ac:dyDescent="0.25">
      <c r="A61" s="5" t="s">
        <v>342</v>
      </c>
      <c r="B61" s="5" t="s">
        <v>764</v>
      </c>
      <c r="C61" s="5">
        <v>44594.906354166669</v>
      </c>
      <c r="D61" s="5">
        <v>44594.927210648151</v>
      </c>
      <c r="E61" s="5" t="s">
        <v>667</v>
      </c>
      <c r="F61" s="5">
        <v>360</v>
      </c>
      <c r="G61" s="5">
        <v>0</v>
      </c>
      <c r="H61" s="5">
        <v>10.66</v>
      </c>
      <c r="I61" s="5">
        <v>0</v>
      </c>
      <c r="J61" s="5">
        <v>321</v>
      </c>
      <c r="K61" s="5">
        <v>200</v>
      </c>
      <c r="L61" s="5">
        <v>108</v>
      </c>
      <c r="M61" s="5">
        <v>85</v>
      </c>
      <c r="N61" s="5">
        <v>60</v>
      </c>
      <c r="O61" s="5">
        <v>45</v>
      </c>
      <c r="P61" s="5">
        <v>25.5</v>
      </c>
      <c r="Q61" s="5">
        <v>21.3</v>
      </c>
      <c r="R61" s="5">
        <v>176</v>
      </c>
      <c r="S61" s="5">
        <v>159</v>
      </c>
    </row>
    <row r="62" spans="1:19" x14ac:dyDescent="0.25">
      <c r="A62" s="5" t="s">
        <v>765</v>
      </c>
      <c r="B62" s="5" t="s">
        <v>766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</row>
    <row r="63" spans="1:19" x14ac:dyDescent="0.25">
      <c r="A63" s="5" t="s">
        <v>767</v>
      </c>
      <c r="B63" s="5" t="s">
        <v>768</v>
      </c>
      <c r="F63" s="5">
        <v>0</v>
      </c>
      <c r="G63" s="5">
        <v>334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</row>
    <row r="64" spans="1:19" x14ac:dyDescent="0.25">
      <c r="A64" s="5" t="s">
        <v>258</v>
      </c>
      <c r="B64" s="5" t="s">
        <v>769</v>
      </c>
      <c r="C64" s="5">
        <v>44596.025775462964</v>
      </c>
      <c r="D64" s="5">
        <v>44596.046597222223</v>
      </c>
      <c r="E64" s="5" t="s">
        <v>667</v>
      </c>
      <c r="F64" s="5">
        <v>514</v>
      </c>
      <c r="G64" s="5">
        <v>501</v>
      </c>
      <c r="H64" s="5">
        <v>12.23</v>
      </c>
      <c r="I64" s="5">
        <v>776</v>
      </c>
      <c r="J64" s="5">
        <v>443</v>
      </c>
      <c r="K64" s="5">
        <v>286</v>
      </c>
      <c r="L64" s="5">
        <v>102</v>
      </c>
      <c r="M64" s="5">
        <v>86</v>
      </c>
      <c r="N64" s="5">
        <v>67</v>
      </c>
      <c r="O64" s="5">
        <v>55</v>
      </c>
      <c r="P64" s="5">
        <v>28.7</v>
      </c>
      <c r="Q64" s="5">
        <v>24.4</v>
      </c>
      <c r="R64" s="5">
        <v>0</v>
      </c>
      <c r="S64" s="5">
        <v>0</v>
      </c>
    </row>
    <row r="65" spans="1:19" x14ac:dyDescent="0.25">
      <c r="A65" s="5" t="s">
        <v>770</v>
      </c>
      <c r="B65" s="5" t="s">
        <v>771</v>
      </c>
      <c r="F65" s="5">
        <v>0</v>
      </c>
      <c r="G65" s="5">
        <v>527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772</v>
      </c>
      <c r="B66" s="5" t="s">
        <v>773</v>
      </c>
      <c r="F66" s="5">
        <v>0</v>
      </c>
      <c r="G66" s="5">
        <v>374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</row>
    <row r="67" spans="1:19" x14ac:dyDescent="0.25">
      <c r="A67" s="5" t="s">
        <v>774</v>
      </c>
      <c r="B67" s="5" t="s">
        <v>775</v>
      </c>
      <c r="F67" s="5">
        <v>0</v>
      </c>
      <c r="G67" s="5">
        <v>723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</row>
    <row r="68" spans="1:19" x14ac:dyDescent="0.25">
      <c r="A68" s="5" t="s">
        <v>173</v>
      </c>
      <c r="B68" s="5" t="s">
        <v>776</v>
      </c>
      <c r="C68" s="5">
        <v>44595.790902777779</v>
      </c>
      <c r="D68" s="5">
        <v>44595.811689814815</v>
      </c>
      <c r="E68" s="5" t="s">
        <v>667</v>
      </c>
      <c r="F68" s="5">
        <v>438</v>
      </c>
      <c r="G68" s="5">
        <v>0</v>
      </c>
      <c r="H68" s="5">
        <v>11.46</v>
      </c>
      <c r="I68" s="5">
        <v>449</v>
      </c>
      <c r="J68" s="5">
        <v>474</v>
      </c>
      <c r="K68" s="5">
        <v>243</v>
      </c>
      <c r="L68" s="5">
        <v>103</v>
      </c>
      <c r="M68" s="5">
        <v>85</v>
      </c>
      <c r="N68" s="5">
        <v>76</v>
      </c>
      <c r="O68" s="5">
        <v>53</v>
      </c>
      <c r="P68" s="5">
        <v>29.4</v>
      </c>
      <c r="Q68" s="5">
        <v>22.9</v>
      </c>
      <c r="R68" s="5">
        <v>154</v>
      </c>
      <c r="S68" s="5">
        <v>144</v>
      </c>
    </row>
    <row r="69" spans="1:19" x14ac:dyDescent="0.25">
      <c r="A69" s="5" t="s">
        <v>777</v>
      </c>
      <c r="B69" s="5" t="s">
        <v>778</v>
      </c>
      <c r="F69" s="5">
        <v>0</v>
      </c>
      <c r="G69" s="5">
        <v>443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779</v>
      </c>
      <c r="B70" s="5" t="s">
        <v>780</v>
      </c>
      <c r="F70" s="5">
        <v>0</v>
      </c>
      <c r="G70" s="5">
        <v>423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</row>
    <row r="71" spans="1:19" x14ac:dyDescent="0.25">
      <c r="A71" s="5" t="s">
        <v>238</v>
      </c>
      <c r="B71" s="5" t="s">
        <v>781</v>
      </c>
      <c r="C71" s="5">
        <v>44595.0703125</v>
      </c>
      <c r="D71" s="5">
        <v>44595.091122685182</v>
      </c>
      <c r="E71" s="5" t="s">
        <v>667</v>
      </c>
      <c r="F71" s="5">
        <v>508</v>
      </c>
      <c r="G71" s="5">
        <v>0</v>
      </c>
      <c r="H71" s="5">
        <v>12.11</v>
      </c>
      <c r="I71" s="5">
        <v>732</v>
      </c>
      <c r="J71" s="5">
        <v>432</v>
      </c>
      <c r="K71" s="5">
        <v>282</v>
      </c>
      <c r="L71" s="5">
        <v>108</v>
      </c>
      <c r="M71" s="5">
        <v>83</v>
      </c>
      <c r="N71" s="5">
        <v>79</v>
      </c>
      <c r="O71" s="5">
        <v>58</v>
      </c>
      <c r="P71" s="5">
        <v>28.5</v>
      </c>
      <c r="Q71" s="5">
        <v>24.2</v>
      </c>
      <c r="R71" s="5">
        <v>0</v>
      </c>
      <c r="S71" s="5">
        <v>0</v>
      </c>
    </row>
    <row r="72" spans="1:19" x14ac:dyDescent="0.25">
      <c r="A72" s="5" t="s">
        <v>205</v>
      </c>
      <c r="B72" s="5" t="s">
        <v>782</v>
      </c>
      <c r="C72" s="5">
        <v>44595.921863425923</v>
      </c>
      <c r="D72" s="5">
        <v>44595.942673611113</v>
      </c>
      <c r="E72" s="5" t="s">
        <v>667</v>
      </c>
      <c r="F72" s="5">
        <v>264</v>
      </c>
      <c r="G72" s="5">
        <v>0</v>
      </c>
      <c r="H72" s="5">
        <v>9.3000000000000007</v>
      </c>
      <c r="I72" s="5">
        <v>368</v>
      </c>
      <c r="J72" s="5">
        <v>325</v>
      </c>
      <c r="K72" s="5">
        <v>146</v>
      </c>
      <c r="L72" s="5">
        <v>130</v>
      </c>
      <c r="M72" s="5">
        <v>89</v>
      </c>
      <c r="N72" s="5">
        <v>71</v>
      </c>
      <c r="O72" s="5">
        <v>41</v>
      </c>
      <c r="P72" s="5">
        <v>25.7</v>
      </c>
      <c r="Q72" s="5">
        <v>18.600000000000001</v>
      </c>
      <c r="R72" s="5">
        <v>0</v>
      </c>
      <c r="S72" s="5">
        <v>0</v>
      </c>
    </row>
    <row r="73" spans="1:19" x14ac:dyDescent="0.25">
      <c r="A73" s="5" t="s">
        <v>783</v>
      </c>
      <c r="B73" s="5" t="s">
        <v>784</v>
      </c>
      <c r="F73" s="5">
        <v>0</v>
      </c>
      <c r="G73" s="5">
        <v>410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785</v>
      </c>
      <c r="B74" s="5" t="s">
        <v>786</v>
      </c>
      <c r="F74" s="5">
        <v>0</v>
      </c>
      <c r="G74" s="5">
        <v>705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</row>
    <row r="75" spans="1:19" x14ac:dyDescent="0.25">
      <c r="A75" s="5" t="s">
        <v>787</v>
      </c>
      <c r="B75" s="5" t="s">
        <v>788</v>
      </c>
      <c r="F75" s="5">
        <v>0</v>
      </c>
      <c r="G75" s="5">
        <v>516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</row>
    <row r="76" spans="1:19" x14ac:dyDescent="0.25">
      <c r="A76" s="5" t="s">
        <v>163</v>
      </c>
      <c r="B76" s="5" t="s">
        <v>789</v>
      </c>
      <c r="C76" s="5">
        <v>44595.919398148151</v>
      </c>
      <c r="D76" s="5">
        <v>44595.940243055556</v>
      </c>
      <c r="E76" s="5" t="s">
        <v>667</v>
      </c>
      <c r="F76" s="5">
        <v>294</v>
      </c>
      <c r="G76" s="5">
        <v>300</v>
      </c>
      <c r="H76" s="5">
        <v>9.82</v>
      </c>
      <c r="I76" s="5">
        <v>0</v>
      </c>
      <c r="J76" s="5">
        <v>316</v>
      </c>
      <c r="K76" s="5">
        <v>163</v>
      </c>
      <c r="L76" s="5">
        <v>113</v>
      </c>
      <c r="M76" s="5">
        <v>84</v>
      </c>
      <c r="N76" s="5">
        <v>65</v>
      </c>
      <c r="O76" s="5">
        <v>46</v>
      </c>
      <c r="P76" s="5">
        <v>25.4</v>
      </c>
      <c r="Q76" s="5">
        <v>19.600000000000001</v>
      </c>
      <c r="R76" s="5">
        <v>176</v>
      </c>
      <c r="S76" s="5">
        <v>165</v>
      </c>
    </row>
    <row r="77" spans="1:19" x14ac:dyDescent="0.25">
      <c r="A77" s="5" t="s">
        <v>790</v>
      </c>
      <c r="B77" s="5" t="s">
        <v>791</v>
      </c>
      <c r="F77" s="5">
        <v>0</v>
      </c>
      <c r="G77" s="5">
        <v>441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792</v>
      </c>
      <c r="B78" s="5" t="s">
        <v>793</v>
      </c>
      <c r="F78" s="5">
        <v>0</v>
      </c>
      <c r="G78" s="5">
        <v>539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</row>
    <row r="79" spans="1:19" x14ac:dyDescent="0.25">
      <c r="A79" s="5" t="s">
        <v>794</v>
      </c>
      <c r="B79" s="5" t="s">
        <v>795</v>
      </c>
      <c r="F79" s="5">
        <v>0</v>
      </c>
      <c r="G79" s="5">
        <v>329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</row>
    <row r="80" spans="1:19" x14ac:dyDescent="0.25">
      <c r="A80" s="5" t="s">
        <v>796</v>
      </c>
      <c r="B80" s="5" t="s">
        <v>797</v>
      </c>
      <c r="F80" s="5">
        <v>0</v>
      </c>
      <c r="G80" s="5">
        <v>585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</row>
    <row r="81" spans="1:19" x14ac:dyDescent="0.25">
      <c r="A81" s="5" t="s">
        <v>167</v>
      </c>
      <c r="B81" s="5" t="s">
        <v>798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</row>
    <row r="82" spans="1:19" x14ac:dyDescent="0.25">
      <c r="A82" s="5" t="s">
        <v>472</v>
      </c>
      <c r="B82" s="5" t="s">
        <v>799</v>
      </c>
      <c r="F82" s="5">
        <v>0</v>
      </c>
      <c r="G82" s="5">
        <v>625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</row>
    <row r="83" spans="1:19" x14ac:dyDescent="0.25">
      <c r="A83" s="5" t="s">
        <v>800</v>
      </c>
      <c r="B83" s="5" t="s">
        <v>801</v>
      </c>
      <c r="F83" s="5">
        <v>0</v>
      </c>
      <c r="G83" s="5">
        <v>532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</row>
    <row r="84" spans="1:19" x14ac:dyDescent="0.25">
      <c r="A84" s="5" t="s">
        <v>129</v>
      </c>
      <c r="B84" s="5" t="s">
        <v>802</v>
      </c>
      <c r="C84" s="5">
        <v>44595.418217592596</v>
      </c>
      <c r="D84" s="5">
        <v>44595.439027777778</v>
      </c>
      <c r="E84" s="5" t="s">
        <v>667</v>
      </c>
      <c r="F84" s="5">
        <v>420</v>
      </c>
      <c r="G84" s="5">
        <v>410</v>
      </c>
      <c r="H84" s="5">
        <v>11.26</v>
      </c>
      <c r="I84" s="5">
        <v>608</v>
      </c>
      <c r="J84" s="5">
        <v>476</v>
      </c>
      <c r="K84" s="5">
        <v>233</v>
      </c>
      <c r="L84" s="5">
        <v>111</v>
      </c>
      <c r="M84" s="5">
        <v>88</v>
      </c>
      <c r="N84" s="5">
        <v>70</v>
      </c>
      <c r="O84" s="5">
        <v>51</v>
      </c>
      <c r="P84" s="5">
        <v>29.5</v>
      </c>
      <c r="Q84" s="5">
        <v>22.5</v>
      </c>
      <c r="R84" s="5">
        <v>0</v>
      </c>
      <c r="S84" s="5">
        <v>0</v>
      </c>
    </row>
    <row r="85" spans="1:19" x14ac:dyDescent="0.25">
      <c r="A85" s="5" t="s">
        <v>803</v>
      </c>
      <c r="B85" s="5" t="s">
        <v>804</v>
      </c>
      <c r="F85" s="5">
        <v>0</v>
      </c>
      <c r="G85" s="5">
        <v>401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</row>
    <row r="86" spans="1:19" x14ac:dyDescent="0.25">
      <c r="A86" s="5" t="s">
        <v>805</v>
      </c>
      <c r="B86" s="5" t="s">
        <v>806</v>
      </c>
      <c r="F86" s="5">
        <v>0</v>
      </c>
      <c r="G86" s="5">
        <v>232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</row>
    <row r="87" spans="1:19" x14ac:dyDescent="0.25">
      <c r="A87" s="5" t="s">
        <v>807</v>
      </c>
      <c r="B87" s="5" t="s">
        <v>808</v>
      </c>
      <c r="F87" s="5">
        <v>0</v>
      </c>
      <c r="G87" s="5">
        <v>509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</row>
    <row r="88" spans="1:19" x14ac:dyDescent="0.25">
      <c r="A88" s="5" t="s">
        <v>177</v>
      </c>
      <c r="B88" s="5" t="s">
        <v>809</v>
      </c>
      <c r="C88" s="5">
        <v>44595.502708333333</v>
      </c>
      <c r="D88" s="5">
        <v>44595.523530092592</v>
      </c>
      <c r="E88" s="5" t="s">
        <v>667</v>
      </c>
      <c r="F88" s="5">
        <v>286</v>
      </c>
      <c r="G88" s="5">
        <v>0</v>
      </c>
      <c r="H88" s="5">
        <v>9.6300000000000008</v>
      </c>
      <c r="I88" s="5">
        <v>492</v>
      </c>
      <c r="J88" s="5">
        <v>368</v>
      </c>
      <c r="K88" s="5">
        <v>159</v>
      </c>
      <c r="L88" s="5">
        <v>110</v>
      </c>
      <c r="M88" s="5">
        <v>86</v>
      </c>
      <c r="N88" s="5">
        <v>72</v>
      </c>
      <c r="O88" s="5">
        <v>45</v>
      </c>
      <c r="P88" s="5">
        <v>26.9</v>
      </c>
      <c r="Q88" s="5">
        <v>19.3</v>
      </c>
      <c r="R88" s="5">
        <v>165</v>
      </c>
      <c r="S88" s="5">
        <v>135</v>
      </c>
    </row>
    <row r="89" spans="1:19" x14ac:dyDescent="0.25">
      <c r="A89" s="5" t="s">
        <v>181</v>
      </c>
      <c r="B89" s="5" t="s">
        <v>810</v>
      </c>
      <c r="C89" s="5">
        <v>44595.459270833337</v>
      </c>
      <c r="D89" s="5">
        <v>44595.480081018519</v>
      </c>
      <c r="E89" s="5" t="s">
        <v>667</v>
      </c>
      <c r="F89" s="5">
        <v>437</v>
      </c>
      <c r="G89" s="5">
        <v>0</v>
      </c>
      <c r="H89" s="5">
        <v>11.43</v>
      </c>
      <c r="I89" s="5">
        <v>602</v>
      </c>
      <c r="J89" s="5">
        <v>496</v>
      </c>
      <c r="K89" s="5">
        <v>243</v>
      </c>
      <c r="L89" s="5">
        <v>110</v>
      </c>
      <c r="M89" s="5">
        <v>87</v>
      </c>
      <c r="N89" s="5">
        <v>69</v>
      </c>
      <c r="O89" s="5">
        <v>52</v>
      </c>
      <c r="P89" s="5">
        <v>29.9</v>
      </c>
      <c r="Q89" s="5">
        <v>22.9</v>
      </c>
      <c r="R89" s="5">
        <v>174</v>
      </c>
      <c r="S89" s="5">
        <v>162</v>
      </c>
    </row>
    <row r="90" spans="1:19" x14ac:dyDescent="0.25">
      <c r="A90" s="5" t="s">
        <v>260</v>
      </c>
      <c r="B90" s="5" t="s">
        <v>811</v>
      </c>
      <c r="C90" s="5">
        <v>44595.89570601852</v>
      </c>
      <c r="D90" s="5">
        <v>44595.916516203702</v>
      </c>
      <c r="E90" s="5" t="s">
        <v>667</v>
      </c>
      <c r="F90" s="5">
        <v>476</v>
      </c>
      <c r="G90" s="5">
        <v>474</v>
      </c>
      <c r="H90" s="5">
        <v>11.88</v>
      </c>
      <c r="I90" s="5">
        <v>685</v>
      </c>
      <c r="J90" s="5">
        <v>332</v>
      </c>
      <c r="K90" s="5">
        <v>264</v>
      </c>
      <c r="L90" s="5">
        <v>104</v>
      </c>
      <c r="M90" s="5">
        <v>87</v>
      </c>
      <c r="N90" s="5">
        <v>60</v>
      </c>
      <c r="O90" s="5">
        <v>54</v>
      </c>
      <c r="P90" s="5">
        <v>25.9</v>
      </c>
      <c r="Q90" s="5">
        <v>23.8</v>
      </c>
      <c r="R90" s="5">
        <v>176</v>
      </c>
      <c r="S90" s="5">
        <v>167</v>
      </c>
    </row>
    <row r="91" spans="1:19" x14ac:dyDescent="0.25">
      <c r="A91" s="5" t="s">
        <v>812</v>
      </c>
      <c r="B91" s="5" t="s">
        <v>813</v>
      </c>
      <c r="F91" s="5">
        <v>0</v>
      </c>
      <c r="G91" s="5">
        <v>587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</row>
    <row r="92" spans="1:19" x14ac:dyDescent="0.25">
      <c r="A92" s="5" t="s">
        <v>814</v>
      </c>
      <c r="B92" s="5" t="s">
        <v>815</v>
      </c>
      <c r="F92" s="5">
        <v>0</v>
      </c>
      <c r="G92" s="5">
        <v>404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</row>
    <row r="93" spans="1:19" x14ac:dyDescent="0.25">
      <c r="A93" s="5" t="s">
        <v>816</v>
      </c>
      <c r="B93" s="5" t="s">
        <v>817</v>
      </c>
      <c r="F93" s="5">
        <v>0</v>
      </c>
      <c r="G93" s="5">
        <v>610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818</v>
      </c>
      <c r="B94" s="5" t="s">
        <v>819</v>
      </c>
      <c r="F94" s="5">
        <v>0</v>
      </c>
      <c r="G94" s="5">
        <v>473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</row>
    <row r="95" spans="1:19" x14ac:dyDescent="0.25">
      <c r="A95" s="5" t="s">
        <v>820</v>
      </c>
      <c r="B95" s="5" t="s">
        <v>821</v>
      </c>
      <c r="F95" s="5">
        <v>0</v>
      </c>
      <c r="G95" s="5">
        <v>328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</row>
    <row r="96" spans="1:19" x14ac:dyDescent="0.25">
      <c r="A96" s="5" t="s">
        <v>822</v>
      </c>
      <c r="B96" s="5" t="s">
        <v>823</v>
      </c>
      <c r="F96" s="5">
        <v>0</v>
      </c>
      <c r="G96" s="5">
        <v>285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556</v>
      </c>
      <c r="B97" s="5" t="s">
        <v>824</v>
      </c>
      <c r="C97" s="5">
        <v>44594.785520833335</v>
      </c>
      <c r="D97" s="5">
        <v>44594.806331018517</v>
      </c>
      <c r="E97" s="5" t="s">
        <v>667</v>
      </c>
      <c r="F97" s="5">
        <v>565</v>
      </c>
      <c r="G97" s="5">
        <v>689</v>
      </c>
      <c r="H97" s="5">
        <v>12.66</v>
      </c>
      <c r="I97" s="5">
        <v>578</v>
      </c>
      <c r="J97" s="5">
        <v>388</v>
      </c>
      <c r="K97" s="5">
        <v>314</v>
      </c>
      <c r="L97" s="5">
        <v>99</v>
      </c>
      <c r="M97" s="5">
        <v>86</v>
      </c>
      <c r="N97" s="5">
        <v>58</v>
      </c>
      <c r="O97" s="5">
        <v>58</v>
      </c>
      <c r="P97" s="5">
        <v>27.4</v>
      </c>
      <c r="Q97" s="5">
        <v>25.3</v>
      </c>
      <c r="R97" s="5">
        <v>171</v>
      </c>
      <c r="S97" s="5">
        <v>166</v>
      </c>
    </row>
    <row r="98" spans="1:19" x14ac:dyDescent="0.25">
      <c r="A98" s="5" t="s">
        <v>825</v>
      </c>
      <c r="B98" s="5" t="s">
        <v>826</v>
      </c>
      <c r="F98" s="5">
        <v>0</v>
      </c>
      <c r="G98" s="5">
        <v>265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827</v>
      </c>
      <c r="B99" s="5" t="s">
        <v>828</v>
      </c>
      <c r="F99" s="5">
        <v>0</v>
      </c>
      <c r="G99" s="5">
        <v>365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</row>
    <row r="100" spans="1:19" x14ac:dyDescent="0.25">
      <c r="A100" s="5" t="s">
        <v>829</v>
      </c>
      <c r="B100" s="5" t="s">
        <v>830</v>
      </c>
      <c r="F100" s="5">
        <v>0</v>
      </c>
      <c r="G100" s="5">
        <v>308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</row>
    <row r="101" spans="1:19" x14ac:dyDescent="0.25">
      <c r="A101" s="5" t="s">
        <v>113</v>
      </c>
      <c r="B101" s="5" t="s">
        <v>831</v>
      </c>
      <c r="C101" s="5">
        <v>44595.749837962961</v>
      </c>
      <c r="D101" s="5">
        <v>44595.77065972222</v>
      </c>
      <c r="E101" s="5" t="s">
        <v>667</v>
      </c>
      <c r="F101" s="5">
        <v>190</v>
      </c>
      <c r="G101" s="5">
        <v>252</v>
      </c>
      <c r="H101" s="5">
        <v>8.14</v>
      </c>
      <c r="I101" s="5">
        <v>262</v>
      </c>
      <c r="J101" s="5">
        <v>280</v>
      </c>
      <c r="K101" s="5">
        <v>106</v>
      </c>
      <c r="L101" s="5">
        <v>111</v>
      </c>
      <c r="M101" s="5">
        <v>84</v>
      </c>
      <c r="N101" s="5">
        <v>58</v>
      </c>
      <c r="O101" s="5">
        <v>38</v>
      </c>
      <c r="P101" s="5">
        <v>24.3</v>
      </c>
      <c r="Q101" s="5">
        <v>16.3</v>
      </c>
      <c r="R101" s="5">
        <v>0</v>
      </c>
      <c r="S101" s="5">
        <v>0</v>
      </c>
    </row>
    <row r="102" spans="1:19" x14ac:dyDescent="0.25">
      <c r="A102" s="5" t="s">
        <v>832</v>
      </c>
      <c r="B102" s="5" t="s">
        <v>833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</row>
    <row r="103" spans="1:19" x14ac:dyDescent="0.25">
      <c r="A103" s="5" t="s">
        <v>834</v>
      </c>
      <c r="B103" s="5" t="s">
        <v>835</v>
      </c>
      <c r="F103" s="5">
        <v>0</v>
      </c>
      <c r="G103" s="5">
        <v>458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</row>
    <row r="104" spans="1:19" x14ac:dyDescent="0.25">
      <c r="A104" s="5" t="s">
        <v>312</v>
      </c>
      <c r="B104" s="5" t="s">
        <v>836</v>
      </c>
      <c r="C104" s="5">
        <v>44595.083483796298</v>
      </c>
      <c r="D104" s="5">
        <v>44595.10429398148</v>
      </c>
      <c r="E104" s="5" t="s">
        <v>667</v>
      </c>
      <c r="F104" s="5">
        <v>313</v>
      </c>
      <c r="G104" s="5">
        <v>0</v>
      </c>
      <c r="H104" s="5">
        <v>9.9700000000000006</v>
      </c>
      <c r="I104" s="5">
        <v>504</v>
      </c>
      <c r="J104" s="5">
        <v>543</v>
      </c>
      <c r="K104" s="5">
        <v>174</v>
      </c>
      <c r="L104" s="5">
        <v>111</v>
      </c>
      <c r="M104" s="5">
        <v>85</v>
      </c>
      <c r="N104" s="5">
        <v>69</v>
      </c>
      <c r="O104" s="5">
        <v>46</v>
      </c>
      <c r="P104" s="5">
        <v>30.9</v>
      </c>
      <c r="Q104" s="5">
        <v>19.899999999999999</v>
      </c>
      <c r="R104" s="5">
        <v>0</v>
      </c>
      <c r="S104" s="5">
        <v>0</v>
      </c>
    </row>
    <row r="105" spans="1:19" x14ac:dyDescent="0.25">
      <c r="A105" s="5" t="s">
        <v>837</v>
      </c>
      <c r="B105" s="5" t="s">
        <v>838</v>
      </c>
      <c r="F105" s="5">
        <v>0</v>
      </c>
      <c r="G105" s="5">
        <v>370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</row>
    <row r="106" spans="1:19" x14ac:dyDescent="0.25">
      <c r="A106" s="5" t="s">
        <v>839</v>
      </c>
      <c r="B106" s="5" t="s">
        <v>840</v>
      </c>
      <c r="F106" s="5">
        <v>0</v>
      </c>
      <c r="G106" s="5">
        <v>608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</row>
    <row r="107" spans="1:19" x14ac:dyDescent="0.25">
      <c r="A107" s="5" t="s">
        <v>841</v>
      </c>
      <c r="B107" s="5" t="s">
        <v>842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843</v>
      </c>
      <c r="B108" s="5" t="s">
        <v>844</v>
      </c>
      <c r="F108" s="5">
        <v>0</v>
      </c>
      <c r="G108" s="5">
        <v>385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</row>
    <row r="109" spans="1:19" x14ac:dyDescent="0.25">
      <c r="A109" s="5" t="s">
        <v>845</v>
      </c>
      <c r="B109" s="5" t="s">
        <v>846</v>
      </c>
      <c r="F109" s="5">
        <v>0</v>
      </c>
      <c r="G109" s="5">
        <v>470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</row>
    <row r="110" spans="1:19" x14ac:dyDescent="0.25">
      <c r="A110" s="5" t="s">
        <v>847</v>
      </c>
      <c r="B110" s="5" t="s">
        <v>848</v>
      </c>
      <c r="F110" s="5">
        <v>0</v>
      </c>
      <c r="G110" s="5">
        <v>534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x14ac:dyDescent="0.25">
      <c r="A111" s="5" t="s">
        <v>849</v>
      </c>
      <c r="B111" s="5" t="s">
        <v>850</v>
      </c>
      <c r="F111" s="5">
        <v>0</v>
      </c>
      <c r="G111" s="5">
        <v>311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</row>
    <row r="112" spans="1:19" x14ac:dyDescent="0.25">
      <c r="A112" s="5" t="s">
        <v>851</v>
      </c>
      <c r="B112" s="5" t="s">
        <v>852</v>
      </c>
      <c r="F112" s="5">
        <v>0</v>
      </c>
      <c r="G112" s="5">
        <v>409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853</v>
      </c>
      <c r="B113" s="5" t="s">
        <v>854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</row>
    <row r="114" spans="1:19" x14ac:dyDescent="0.25">
      <c r="A114" s="5" t="s">
        <v>855</v>
      </c>
      <c r="B114" s="5" t="s">
        <v>856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</row>
    <row r="115" spans="1:19" x14ac:dyDescent="0.25">
      <c r="A115" s="5" t="s">
        <v>857</v>
      </c>
      <c r="B115" s="5" t="s">
        <v>858</v>
      </c>
      <c r="F115" s="5">
        <v>0</v>
      </c>
      <c r="G115" s="5">
        <v>459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119</v>
      </c>
      <c r="B116" s="5" t="s">
        <v>859</v>
      </c>
      <c r="F116" s="5">
        <v>0</v>
      </c>
      <c r="G116" s="5">
        <v>654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</row>
    <row r="117" spans="1:19" x14ac:dyDescent="0.25">
      <c r="A117" s="5" t="s">
        <v>860</v>
      </c>
      <c r="B117" s="5" t="s">
        <v>861</v>
      </c>
      <c r="F117" s="5">
        <v>0</v>
      </c>
      <c r="G117" s="5">
        <v>352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</row>
    <row r="118" spans="1:19" x14ac:dyDescent="0.25">
      <c r="A118" s="5" t="s">
        <v>862</v>
      </c>
      <c r="B118" s="5" t="s">
        <v>863</v>
      </c>
      <c r="F118" s="5">
        <v>0</v>
      </c>
      <c r="G118" s="5">
        <v>666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</row>
    <row r="119" spans="1:19" x14ac:dyDescent="0.25">
      <c r="A119" s="5" t="s">
        <v>864</v>
      </c>
      <c r="B119" s="5" t="s">
        <v>865</v>
      </c>
      <c r="F119" s="5">
        <v>0</v>
      </c>
      <c r="G119" s="5">
        <v>356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866</v>
      </c>
      <c r="B120" s="5" t="s">
        <v>867</v>
      </c>
      <c r="F120" s="5">
        <v>0</v>
      </c>
      <c r="G120" s="5">
        <v>564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</row>
    <row r="121" spans="1:19" x14ac:dyDescent="0.25">
      <c r="A121" s="5" t="s">
        <v>185</v>
      </c>
      <c r="B121" s="5" t="s">
        <v>868</v>
      </c>
      <c r="C121" s="5">
        <v>44596.223622685182</v>
      </c>
      <c r="D121" s="5">
        <v>44596.244456018518</v>
      </c>
      <c r="E121" s="5" t="s">
        <v>667</v>
      </c>
      <c r="F121" s="5">
        <v>279</v>
      </c>
      <c r="G121" s="5">
        <v>0</v>
      </c>
      <c r="H121" s="5">
        <v>9.5500000000000007</v>
      </c>
      <c r="I121" s="5">
        <v>0</v>
      </c>
      <c r="J121" s="5">
        <v>381</v>
      </c>
      <c r="K121" s="5">
        <v>155</v>
      </c>
      <c r="L121" s="5">
        <v>119</v>
      </c>
      <c r="M121" s="5">
        <v>89</v>
      </c>
      <c r="N121" s="5">
        <v>61</v>
      </c>
      <c r="O121" s="5">
        <v>43</v>
      </c>
      <c r="P121" s="5">
        <v>27.2</v>
      </c>
      <c r="Q121" s="5">
        <v>19.100000000000001</v>
      </c>
      <c r="R121" s="5">
        <v>181</v>
      </c>
      <c r="S121" s="5">
        <v>158</v>
      </c>
    </row>
    <row r="122" spans="1:19" x14ac:dyDescent="0.25">
      <c r="A122" s="5" t="s">
        <v>869</v>
      </c>
      <c r="B122" s="5" t="s">
        <v>870</v>
      </c>
      <c r="F122" s="5">
        <v>0</v>
      </c>
      <c r="G122" s="5">
        <v>427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</row>
    <row r="123" spans="1:19" x14ac:dyDescent="0.25">
      <c r="A123" s="5" t="s">
        <v>871</v>
      </c>
      <c r="B123" s="5" t="s">
        <v>872</v>
      </c>
      <c r="F123" s="5">
        <v>0</v>
      </c>
      <c r="G123" s="5">
        <v>389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</row>
    <row r="124" spans="1:19" x14ac:dyDescent="0.25">
      <c r="A124" s="5" t="s">
        <v>873</v>
      </c>
      <c r="B124" s="5" t="s">
        <v>874</v>
      </c>
      <c r="F124" s="5">
        <v>0</v>
      </c>
      <c r="G124" s="5">
        <v>433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</row>
    <row r="125" spans="1:19" x14ac:dyDescent="0.25">
      <c r="A125" s="5" t="s">
        <v>875</v>
      </c>
      <c r="B125" s="5" t="s">
        <v>876</v>
      </c>
      <c r="F125" s="5">
        <v>0</v>
      </c>
      <c r="G125" s="5">
        <v>410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</row>
    <row r="126" spans="1:19" x14ac:dyDescent="0.25">
      <c r="A126" s="5" t="s">
        <v>296</v>
      </c>
      <c r="B126" s="5" t="s">
        <v>877</v>
      </c>
      <c r="C126" s="5">
        <v>44596.034884259258</v>
      </c>
      <c r="D126" s="5">
        <v>44596.055659722224</v>
      </c>
      <c r="E126" s="5" t="s">
        <v>667</v>
      </c>
      <c r="F126" s="5">
        <v>274</v>
      </c>
      <c r="G126" s="5">
        <v>0</v>
      </c>
      <c r="H126" s="5">
        <v>9.6</v>
      </c>
      <c r="I126" s="5">
        <v>0</v>
      </c>
      <c r="J126" s="5">
        <v>176</v>
      </c>
      <c r="K126" s="5">
        <v>152</v>
      </c>
      <c r="L126" s="5">
        <v>96</v>
      </c>
      <c r="M126" s="5">
        <v>87</v>
      </c>
      <c r="N126" s="5">
        <v>52</v>
      </c>
      <c r="O126" s="5">
        <v>42</v>
      </c>
      <c r="P126" s="5">
        <v>20.399999999999999</v>
      </c>
      <c r="Q126" s="5">
        <v>19.2</v>
      </c>
      <c r="R126" s="5">
        <v>159</v>
      </c>
      <c r="S126" s="5">
        <v>143</v>
      </c>
    </row>
    <row r="127" spans="1:19" x14ac:dyDescent="0.25">
      <c r="A127" s="5" t="s">
        <v>878</v>
      </c>
      <c r="B127" s="5" t="s">
        <v>879</v>
      </c>
      <c r="F127" s="5">
        <v>0</v>
      </c>
      <c r="G127" s="5">
        <v>359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</row>
    <row r="128" spans="1:19" x14ac:dyDescent="0.25">
      <c r="A128" s="5" t="s">
        <v>236</v>
      </c>
      <c r="B128" s="5" t="s">
        <v>880</v>
      </c>
      <c r="C128" s="5">
        <v>44594.819074074076</v>
      </c>
      <c r="D128" s="5">
        <v>44594.839895833335</v>
      </c>
      <c r="E128" s="5" t="s">
        <v>667</v>
      </c>
      <c r="F128" s="5">
        <v>421</v>
      </c>
      <c r="G128" s="5">
        <v>553</v>
      </c>
      <c r="H128" s="5">
        <v>11.33</v>
      </c>
      <c r="I128" s="5">
        <v>603</v>
      </c>
      <c r="J128" s="5">
        <v>406</v>
      </c>
      <c r="K128" s="5">
        <v>234</v>
      </c>
      <c r="L128" s="5">
        <v>105</v>
      </c>
      <c r="M128" s="5">
        <v>84</v>
      </c>
      <c r="N128" s="5">
        <v>72</v>
      </c>
      <c r="O128" s="5">
        <v>54</v>
      </c>
      <c r="P128" s="5">
        <v>27.8</v>
      </c>
      <c r="Q128" s="5">
        <v>22.6</v>
      </c>
      <c r="R128" s="5">
        <v>0</v>
      </c>
      <c r="S128" s="5">
        <v>0</v>
      </c>
    </row>
    <row r="129" spans="1:19" x14ac:dyDescent="0.25">
      <c r="A129" s="5" t="s">
        <v>881</v>
      </c>
      <c r="B129" s="5" t="s">
        <v>882</v>
      </c>
      <c r="F129" s="5">
        <v>0</v>
      </c>
      <c r="G129" s="5">
        <v>605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</row>
    <row r="130" spans="1:19" x14ac:dyDescent="0.25">
      <c r="A130" s="5" t="s">
        <v>883</v>
      </c>
      <c r="B130" s="5" t="s">
        <v>884</v>
      </c>
      <c r="F130" s="5">
        <v>0</v>
      </c>
      <c r="G130" s="5">
        <v>353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</row>
    <row r="131" spans="1:19" x14ac:dyDescent="0.25">
      <c r="A131" s="5" t="s">
        <v>364</v>
      </c>
      <c r="B131" s="5" t="s">
        <v>885</v>
      </c>
      <c r="C131" s="5">
        <v>44595.887476851851</v>
      </c>
      <c r="D131" s="5">
        <v>44595.90829861111</v>
      </c>
      <c r="E131" s="5" t="s">
        <v>667</v>
      </c>
      <c r="F131" s="5">
        <v>518</v>
      </c>
      <c r="G131" s="5">
        <v>510</v>
      </c>
      <c r="H131" s="5">
        <v>12.12</v>
      </c>
      <c r="I131" s="5">
        <v>515</v>
      </c>
      <c r="J131" s="5">
        <v>641</v>
      </c>
      <c r="K131" s="5">
        <v>288</v>
      </c>
      <c r="L131" s="5">
        <v>116</v>
      </c>
      <c r="M131" s="5">
        <v>85</v>
      </c>
      <c r="N131" s="5">
        <v>83</v>
      </c>
      <c r="O131" s="5">
        <v>57</v>
      </c>
      <c r="P131" s="5">
        <v>32.799999999999997</v>
      </c>
      <c r="Q131" s="5">
        <v>24.2</v>
      </c>
      <c r="R131" s="5">
        <v>184</v>
      </c>
      <c r="S131" s="5">
        <v>162</v>
      </c>
    </row>
    <row r="132" spans="1:19" x14ac:dyDescent="0.25">
      <c r="A132" s="5" t="s">
        <v>240</v>
      </c>
      <c r="B132" s="5" t="s">
        <v>886</v>
      </c>
      <c r="C132" s="5">
        <v>44595.461793981478</v>
      </c>
      <c r="D132" s="5">
        <v>44595.482592592591</v>
      </c>
      <c r="E132" s="5" t="s">
        <v>667</v>
      </c>
      <c r="F132" s="5">
        <v>401</v>
      </c>
      <c r="G132" s="5">
        <v>477</v>
      </c>
      <c r="H132" s="5">
        <v>11.13</v>
      </c>
      <c r="I132" s="5">
        <v>0</v>
      </c>
      <c r="J132" s="5">
        <v>273</v>
      </c>
      <c r="K132" s="5">
        <v>223</v>
      </c>
      <c r="L132" s="5">
        <v>114</v>
      </c>
      <c r="M132" s="5">
        <v>88</v>
      </c>
      <c r="N132" s="5">
        <v>52</v>
      </c>
      <c r="O132" s="5">
        <v>49</v>
      </c>
      <c r="P132" s="5">
        <v>24</v>
      </c>
      <c r="Q132" s="5">
        <v>22.2</v>
      </c>
      <c r="R132" s="5">
        <v>154</v>
      </c>
      <c r="S132" s="5">
        <v>147</v>
      </c>
    </row>
    <row r="133" spans="1:19" x14ac:dyDescent="0.25">
      <c r="A133" s="5" t="s">
        <v>887</v>
      </c>
      <c r="B133" s="5" t="s">
        <v>888</v>
      </c>
      <c r="F133" s="5">
        <v>0</v>
      </c>
      <c r="G133" s="5">
        <v>277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</row>
    <row r="134" spans="1:19" x14ac:dyDescent="0.25">
      <c r="A134" s="5" t="s">
        <v>889</v>
      </c>
      <c r="B134" s="5" t="s">
        <v>890</v>
      </c>
      <c r="F134" s="5">
        <v>0</v>
      </c>
      <c r="G134" s="5">
        <v>341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</row>
    <row r="135" spans="1:19" x14ac:dyDescent="0.25">
      <c r="A135" s="5" t="s">
        <v>891</v>
      </c>
      <c r="B135" s="5" t="s">
        <v>892</v>
      </c>
      <c r="F135" s="5">
        <v>0</v>
      </c>
      <c r="G135" s="5">
        <v>452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</row>
    <row r="136" spans="1:19" x14ac:dyDescent="0.25">
      <c r="A136" s="5" t="s">
        <v>256</v>
      </c>
      <c r="B136" s="5" t="s">
        <v>893</v>
      </c>
      <c r="C136" s="5">
        <v>44595.988715277781</v>
      </c>
      <c r="D136" s="5">
        <v>44596.009548611109</v>
      </c>
      <c r="E136" s="5" t="s">
        <v>667</v>
      </c>
      <c r="F136" s="5">
        <v>436</v>
      </c>
      <c r="G136" s="5">
        <v>0</v>
      </c>
      <c r="H136" s="5">
        <v>11.45</v>
      </c>
      <c r="I136" s="5">
        <v>624</v>
      </c>
      <c r="J136" s="5">
        <v>502</v>
      </c>
      <c r="K136" s="5">
        <v>242</v>
      </c>
      <c r="L136" s="5">
        <v>117</v>
      </c>
      <c r="M136" s="5">
        <v>88</v>
      </c>
      <c r="N136" s="5">
        <v>68</v>
      </c>
      <c r="O136" s="5">
        <v>52</v>
      </c>
      <c r="P136" s="5">
        <v>30</v>
      </c>
      <c r="Q136" s="5">
        <v>22.9</v>
      </c>
      <c r="R136" s="5">
        <v>0</v>
      </c>
      <c r="S136" s="5">
        <v>0</v>
      </c>
    </row>
    <row r="137" spans="1:19" x14ac:dyDescent="0.25">
      <c r="A137" s="5" t="s">
        <v>280</v>
      </c>
      <c r="B137" s="5" t="s">
        <v>894</v>
      </c>
      <c r="C137" s="5">
        <v>44595.606585648151</v>
      </c>
      <c r="D137" s="5">
        <v>44595.62740740741</v>
      </c>
      <c r="E137" s="5" t="s">
        <v>667</v>
      </c>
      <c r="F137" s="5">
        <v>417</v>
      </c>
      <c r="G137" s="5">
        <v>0</v>
      </c>
      <c r="H137" s="5">
        <v>11.28</v>
      </c>
      <c r="I137" s="5">
        <v>598</v>
      </c>
      <c r="J137" s="5">
        <v>376</v>
      </c>
      <c r="K137" s="5">
        <v>232</v>
      </c>
      <c r="L137" s="5">
        <v>110</v>
      </c>
      <c r="M137" s="5">
        <v>87</v>
      </c>
      <c r="N137" s="5">
        <v>77</v>
      </c>
      <c r="O137" s="5">
        <v>52</v>
      </c>
      <c r="P137" s="5">
        <v>27.1</v>
      </c>
      <c r="Q137" s="5">
        <v>22.6</v>
      </c>
      <c r="R137" s="5">
        <v>174</v>
      </c>
      <c r="S137" s="5">
        <v>163</v>
      </c>
    </row>
    <row r="138" spans="1:19" x14ac:dyDescent="0.25">
      <c r="A138" s="5" t="s">
        <v>895</v>
      </c>
      <c r="B138" s="5" t="s">
        <v>896</v>
      </c>
      <c r="F138" s="5">
        <v>0</v>
      </c>
      <c r="G138" s="5">
        <v>747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</row>
    <row r="139" spans="1:19" x14ac:dyDescent="0.25">
      <c r="A139" s="5" t="s">
        <v>504</v>
      </c>
      <c r="B139" s="5" t="s">
        <v>897</v>
      </c>
      <c r="C139" s="5">
        <v>44596.053981481484</v>
      </c>
      <c r="D139" s="5">
        <v>44596.074803240743</v>
      </c>
      <c r="E139" s="5" t="s">
        <v>667</v>
      </c>
      <c r="F139" s="5">
        <v>341</v>
      </c>
      <c r="G139" s="5">
        <v>438</v>
      </c>
      <c r="H139" s="5">
        <v>10.45</v>
      </c>
      <c r="I139" s="5">
        <v>444</v>
      </c>
      <c r="J139" s="5">
        <v>353</v>
      </c>
      <c r="K139" s="5">
        <v>189</v>
      </c>
      <c r="L139" s="5">
        <v>98</v>
      </c>
      <c r="M139" s="5">
        <v>71</v>
      </c>
      <c r="N139" s="5">
        <v>72</v>
      </c>
      <c r="O139" s="5">
        <v>55</v>
      </c>
      <c r="P139" s="5">
        <v>26.4</v>
      </c>
      <c r="Q139" s="5">
        <v>20.9</v>
      </c>
      <c r="R139" s="5">
        <v>152</v>
      </c>
      <c r="S139" s="5">
        <v>141</v>
      </c>
    </row>
    <row r="140" spans="1:19" x14ac:dyDescent="0.25">
      <c r="A140" s="5" t="s">
        <v>93</v>
      </c>
      <c r="B140" s="5" t="s">
        <v>898</v>
      </c>
      <c r="C140" s="5">
        <v>44595.985335648147</v>
      </c>
      <c r="D140" s="5">
        <v>44596.006180555552</v>
      </c>
      <c r="E140" s="5" t="s">
        <v>667</v>
      </c>
      <c r="F140" s="5">
        <v>295</v>
      </c>
      <c r="G140" s="5">
        <v>0</v>
      </c>
      <c r="H140" s="5">
        <v>9.76</v>
      </c>
      <c r="I140" s="5">
        <v>417</v>
      </c>
      <c r="J140" s="5">
        <v>419</v>
      </c>
      <c r="K140" s="5">
        <v>164</v>
      </c>
      <c r="L140" s="5">
        <v>112</v>
      </c>
      <c r="M140" s="5">
        <v>87</v>
      </c>
      <c r="N140" s="5">
        <v>79</v>
      </c>
      <c r="O140" s="5">
        <v>44</v>
      </c>
      <c r="P140" s="5">
        <v>28.1</v>
      </c>
      <c r="Q140" s="5">
        <v>19.5</v>
      </c>
      <c r="R140" s="5">
        <v>169</v>
      </c>
      <c r="S140" s="5">
        <v>146</v>
      </c>
    </row>
    <row r="141" spans="1:19" x14ac:dyDescent="0.25">
      <c r="A141" s="5" t="s">
        <v>53</v>
      </c>
      <c r="B141" s="5" t="s">
        <v>899</v>
      </c>
      <c r="C141" s="5">
        <v>44595.078738425924</v>
      </c>
      <c r="D141" s="5">
        <v>44595.099548611113</v>
      </c>
      <c r="E141" s="5" t="s">
        <v>667</v>
      </c>
      <c r="F141" s="5">
        <v>392</v>
      </c>
      <c r="G141" s="5">
        <v>440</v>
      </c>
      <c r="H141" s="5">
        <v>10.99</v>
      </c>
      <c r="I141" s="5">
        <v>579</v>
      </c>
      <c r="J141" s="5">
        <v>369</v>
      </c>
      <c r="K141" s="5">
        <v>218</v>
      </c>
      <c r="L141" s="5">
        <v>110</v>
      </c>
      <c r="M141" s="5">
        <v>78</v>
      </c>
      <c r="N141" s="5">
        <v>69</v>
      </c>
      <c r="O141" s="5">
        <v>55</v>
      </c>
      <c r="P141" s="5">
        <v>26.9</v>
      </c>
      <c r="Q141" s="5">
        <v>22</v>
      </c>
      <c r="R141" s="5">
        <v>0</v>
      </c>
      <c r="S141" s="5">
        <v>0</v>
      </c>
    </row>
    <row r="142" spans="1:19" x14ac:dyDescent="0.25">
      <c r="A142" s="5" t="s">
        <v>350</v>
      </c>
      <c r="B142" s="5" t="s">
        <v>900</v>
      </c>
      <c r="C142" s="5">
        <v>44595.086064814815</v>
      </c>
      <c r="D142" s="5">
        <v>44595.106874999998</v>
      </c>
      <c r="E142" s="5" t="s">
        <v>667</v>
      </c>
      <c r="F142" s="5">
        <v>430</v>
      </c>
      <c r="G142" s="5">
        <v>0</v>
      </c>
      <c r="H142" s="5">
        <v>11.42</v>
      </c>
      <c r="I142" s="5">
        <v>520</v>
      </c>
      <c r="J142" s="5">
        <v>354</v>
      </c>
      <c r="K142" s="5">
        <v>239</v>
      </c>
      <c r="L142" s="5">
        <v>106</v>
      </c>
      <c r="M142" s="5">
        <v>88</v>
      </c>
      <c r="N142" s="5">
        <v>66</v>
      </c>
      <c r="O142" s="5">
        <v>51</v>
      </c>
      <c r="P142" s="5">
        <v>26.5</v>
      </c>
      <c r="Q142" s="5">
        <v>22.9</v>
      </c>
      <c r="R142" s="5">
        <v>166</v>
      </c>
      <c r="S142" s="5">
        <v>153</v>
      </c>
    </row>
    <row r="143" spans="1:19" x14ac:dyDescent="0.25">
      <c r="A143" s="5" t="s">
        <v>51</v>
      </c>
      <c r="B143" s="5" t="s">
        <v>901</v>
      </c>
      <c r="C143" s="5">
        <v>44595.450601851851</v>
      </c>
      <c r="D143" s="5">
        <v>44595.471412037034</v>
      </c>
      <c r="E143" s="5" t="s">
        <v>667</v>
      </c>
      <c r="F143" s="5">
        <v>488</v>
      </c>
      <c r="G143" s="5">
        <v>537</v>
      </c>
      <c r="H143" s="5">
        <v>11.94</v>
      </c>
      <c r="I143" s="5">
        <v>526</v>
      </c>
      <c r="J143" s="5">
        <v>557</v>
      </c>
      <c r="K143" s="5">
        <v>271</v>
      </c>
      <c r="L143" s="5">
        <v>121</v>
      </c>
      <c r="M143" s="5">
        <v>87</v>
      </c>
      <c r="N143" s="5">
        <v>70</v>
      </c>
      <c r="O143" s="5">
        <v>55</v>
      </c>
      <c r="P143" s="5">
        <v>31.2</v>
      </c>
      <c r="Q143" s="5">
        <v>23.9</v>
      </c>
      <c r="R143" s="5">
        <v>172</v>
      </c>
      <c r="S143" s="5">
        <v>161</v>
      </c>
    </row>
    <row r="144" spans="1:19" x14ac:dyDescent="0.25">
      <c r="A144" s="5" t="s">
        <v>902</v>
      </c>
      <c r="B144" s="5" t="s">
        <v>903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</row>
    <row r="145" spans="1:19" x14ac:dyDescent="0.25">
      <c r="A145" s="5" t="s">
        <v>904</v>
      </c>
      <c r="B145" s="5" t="s">
        <v>905</v>
      </c>
      <c r="F145" s="5">
        <v>0</v>
      </c>
      <c r="G145" s="5">
        <v>356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906</v>
      </c>
      <c r="B146" s="5" t="s">
        <v>907</v>
      </c>
      <c r="F146" s="5">
        <v>0</v>
      </c>
      <c r="G146" s="5">
        <v>304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</row>
    <row r="147" spans="1:19" x14ac:dyDescent="0.25">
      <c r="A147" s="5" t="s">
        <v>908</v>
      </c>
      <c r="B147" s="5" t="s">
        <v>909</v>
      </c>
      <c r="F147" s="5">
        <v>0</v>
      </c>
      <c r="G147" s="5">
        <v>359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910</v>
      </c>
      <c r="B148" s="5" t="s">
        <v>911</v>
      </c>
      <c r="F148" s="5">
        <v>0</v>
      </c>
      <c r="G148" s="5">
        <v>360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</row>
    <row r="149" spans="1:19" x14ac:dyDescent="0.25">
      <c r="A149" s="5" t="s">
        <v>414</v>
      </c>
      <c r="B149" s="5" t="s">
        <v>912</v>
      </c>
      <c r="C149" s="5">
        <v>44596.487476851849</v>
      </c>
      <c r="D149" s="5">
        <v>44596.508298611108</v>
      </c>
      <c r="E149" s="5" t="s">
        <v>667</v>
      </c>
      <c r="F149" s="5">
        <v>163</v>
      </c>
      <c r="G149" s="5">
        <v>0</v>
      </c>
      <c r="H149" s="5">
        <v>7.68</v>
      </c>
      <c r="I149" s="5">
        <v>235</v>
      </c>
      <c r="J149" s="5">
        <v>261</v>
      </c>
      <c r="K149" s="5">
        <v>90</v>
      </c>
      <c r="L149" s="5">
        <v>114</v>
      </c>
      <c r="M149" s="5">
        <v>84</v>
      </c>
      <c r="N149" s="5">
        <v>61</v>
      </c>
      <c r="O149" s="5">
        <v>36</v>
      </c>
      <c r="P149" s="5">
        <v>23.7</v>
      </c>
      <c r="Q149" s="5">
        <v>15.3</v>
      </c>
      <c r="R149" s="5">
        <v>0</v>
      </c>
      <c r="S149" s="5">
        <v>0</v>
      </c>
    </row>
    <row r="150" spans="1:19" x14ac:dyDescent="0.25">
      <c r="A150" s="5" t="s">
        <v>270</v>
      </c>
      <c r="B150" s="5" t="s">
        <v>913</v>
      </c>
      <c r="C150" s="5">
        <v>44595.240972222222</v>
      </c>
      <c r="D150" s="5">
        <v>44595.261782407404</v>
      </c>
      <c r="E150" s="5" t="s">
        <v>667</v>
      </c>
      <c r="F150" s="5">
        <v>387</v>
      </c>
      <c r="G150" s="5">
        <v>443</v>
      </c>
      <c r="H150" s="5">
        <v>10.89</v>
      </c>
      <c r="I150" s="5">
        <v>0</v>
      </c>
      <c r="J150" s="5">
        <v>425</v>
      </c>
      <c r="K150" s="5">
        <v>215</v>
      </c>
      <c r="L150" s="5">
        <v>123</v>
      </c>
      <c r="M150" s="5">
        <v>89</v>
      </c>
      <c r="N150" s="5">
        <v>93</v>
      </c>
      <c r="O150" s="5">
        <v>51</v>
      </c>
      <c r="P150" s="5">
        <v>28.3</v>
      </c>
      <c r="Q150" s="5">
        <v>21.8</v>
      </c>
      <c r="R150" s="5">
        <v>145</v>
      </c>
      <c r="S150" s="5">
        <v>129</v>
      </c>
    </row>
    <row r="151" spans="1:19" x14ac:dyDescent="0.25">
      <c r="A151" s="5" t="s">
        <v>914</v>
      </c>
      <c r="B151" s="5" t="s">
        <v>915</v>
      </c>
      <c r="F151" s="5">
        <v>0</v>
      </c>
      <c r="G151" s="5">
        <v>501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916</v>
      </c>
      <c r="B152" s="5" t="s">
        <v>917</v>
      </c>
      <c r="F152" s="5">
        <v>0</v>
      </c>
      <c r="G152" s="5">
        <v>358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</row>
    <row r="153" spans="1:19" x14ac:dyDescent="0.25">
      <c r="A153" s="5" t="s">
        <v>448</v>
      </c>
      <c r="B153" s="5" t="s">
        <v>918</v>
      </c>
      <c r="F153" s="5">
        <v>0</v>
      </c>
      <c r="G153" s="5">
        <v>421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</row>
    <row r="154" spans="1:19" x14ac:dyDescent="0.25">
      <c r="A154" s="5" t="s">
        <v>919</v>
      </c>
      <c r="B154" s="5" t="s">
        <v>920</v>
      </c>
      <c r="F154" s="5">
        <v>0</v>
      </c>
      <c r="G154" s="5">
        <v>466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</row>
    <row r="155" spans="1:19" x14ac:dyDescent="0.25">
      <c r="A155" s="5" t="s">
        <v>921</v>
      </c>
      <c r="B155" s="5" t="s">
        <v>922</v>
      </c>
      <c r="F155" s="5">
        <v>0</v>
      </c>
      <c r="G155" s="5">
        <v>465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</row>
    <row r="156" spans="1:19" x14ac:dyDescent="0.25">
      <c r="A156" s="5" t="s">
        <v>374</v>
      </c>
      <c r="B156" s="5" t="s">
        <v>923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145</v>
      </c>
      <c r="B157" s="5" t="s">
        <v>924</v>
      </c>
      <c r="C157" s="5">
        <v>44595.898668981485</v>
      </c>
      <c r="D157" s="5">
        <v>44595.919479166667</v>
      </c>
      <c r="E157" s="5" t="s">
        <v>667</v>
      </c>
      <c r="F157" s="5">
        <v>246</v>
      </c>
      <c r="G157" s="5">
        <v>0</v>
      </c>
      <c r="H157" s="5">
        <v>9.16</v>
      </c>
      <c r="I157" s="5">
        <v>403</v>
      </c>
      <c r="J157" s="5">
        <v>300</v>
      </c>
      <c r="K157" s="5">
        <v>137</v>
      </c>
      <c r="L157" s="5">
        <v>110</v>
      </c>
      <c r="M157" s="5">
        <v>89</v>
      </c>
      <c r="N157" s="5">
        <v>60</v>
      </c>
      <c r="O157" s="5">
        <v>41</v>
      </c>
      <c r="P157" s="5">
        <v>24.9</v>
      </c>
      <c r="Q157" s="5">
        <v>18.3</v>
      </c>
      <c r="R157" s="5">
        <v>177</v>
      </c>
      <c r="S157" s="5">
        <v>138</v>
      </c>
    </row>
    <row r="158" spans="1:19" x14ac:dyDescent="0.25">
      <c r="A158" s="5" t="s">
        <v>925</v>
      </c>
      <c r="B158" s="5" t="s">
        <v>926</v>
      </c>
      <c r="F158" s="5">
        <v>0</v>
      </c>
      <c r="G158" s="5">
        <v>204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</row>
    <row r="159" spans="1:19" x14ac:dyDescent="0.25">
      <c r="A159" s="5" t="s">
        <v>927</v>
      </c>
      <c r="B159" s="5" t="s">
        <v>928</v>
      </c>
      <c r="F159" s="5">
        <v>0</v>
      </c>
      <c r="G159" s="5">
        <v>324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</row>
    <row r="160" spans="1:19" x14ac:dyDescent="0.25">
      <c r="A160" s="5" t="s">
        <v>370</v>
      </c>
      <c r="B160" s="5" t="s">
        <v>929</v>
      </c>
      <c r="F160" s="5">
        <v>0</v>
      </c>
      <c r="G160" s="5">
        <v>361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</row>
    <row r="161" spans="1:19" x14ac:dyDescent="0.25">
      <c r="A161" s="5" t="s">
        <v>73</v>
      </c>
      <c r="B161" s="5" t="s">
        <v>930</v>
      </c>
      <c r="C161" s="5">
        <v>44595.492905092593</v>
      </c>
      <c r="D161" s="5">
        <v>44595.513761574075</v>
      </c>
      <c r="E161" s="5" t="s">
        <v>667</v>
      </c>
      <c r="F161" s="5">
        <v>475</v>
      </c>
      <c r="G161" s="5">
        <v>511</v>
      </c>
      <c r="H161" s="5">
        <v>11.83</v>
      </c>
      <c r="I161" s="5">
        <v>621</v>
      </c>
      <c r="J161" s="5">
        <v>434</v>
      </c>
      <c r="K161" s="5">
        <v>264</v>
      </c>
      <c r="L161" s="5">
        <v>106</v>
      </c>
      <c r="M161" s="5">
        <v>87</v>
      </c>
      <c r="N161" s="5">
        <v>78</v>
      </c>
      <c r="O161" s="5">
        <v>53</v>
      </c>
      <c r="P161" s="5">
        <v>28.5</v>
      </c>
      <c r="Q161" s="5">
        <v>23.6</v>
      </c>
      <c r="R161" s="5">
        <v>174</v>
      </c>
      <c r="S161" s="5">
        <v>156</v>
      </c>
    </row>
    <row r="162" spans="1:19" x14ac:dyDescent="0.25">
      <c r="A162" s="5" t="s">
        <v>404</v>
      </c>
      <c r="B162" s="5" t="s">
        <v>931</v>
      </c>
      <c r="C162" s="5">
        <v>44595.668819444443</v>
      </c>
      <c r="D162" s="5">
        <v>44595.689618055556</v>
      </c>
      <c r="E162" s="5" t="s">
        <v>667</v>
      </c>
      <c r="F162" s="5">
        <v>397</v>
      </c>
      <c r="G162" s="5">
        <v>0</v>
      </c>
      <c r="H162" s="5">
        <v>10.96</v>
      </c>
      <c r="I162" s="5">
        <v>554</v>
      </c>
      <c r="J162" s="5">
        <v>541</v>
      </c>
      <c r="K162" s="5">
        <v>221</v>
      </c>
      <c r="L162" s="5">
        <v>115</v>
      </c>
      <c r="M162" s="5">
        <v>88</v>
      </c>
      <c r="N162" s="5">
        <v>70</v>
      </c>
      <c r="O162" s="5">
        <v>50</v>
      </c>
      <c r="P162" s="5">
        <v>30.9</v>
      </c>
      <c r="Q162" s="5">
        <v>21.9</v>
      </c>
      <c r="R162" s="5">
        <v>192</v>
      </c>
      <c r="S162" s="5">
        <v>157</v>
      </c>
    </row>
    <row r="163" spans="1:19" x14ac:dyDescent="0.25">
      <c r="A163" s="5" t="s">
        <v>932</v>
      </c>
      <c r="B163" s="5" t="s">
        <v>933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934</v>
      </c>
      <c r="B164" s="5" t="s">
        <v>935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</row>
    <row r="165" spans="1:19" x14ac:dyDescent="0.25">
      <c r="A165" s="5" t="s">
        <v>554</v>
      </c>
      <c r="B165" s="5" t="s">
        <v>936</v>
      </c>
      <c r="C165" s="5">
        <v>44596.445011574076</v>
      </c>
      <c r="D165" s="5">
        <v>44596.465821759259</v>
      </c>
      <c r="E165" s="5" t="s">
        <v>667</v>
      </c>
      <c r="F165" s="5">
        <v>550</v>
      </c>
      <c r="G165" s="5">
        <v>594</v>
      </c>
      <c r="H165" s="5">
        <v>12.1</v>
      </c>
      <c r="I165" s="5">
        <v>784</v>
      </c>
      <c r="J165" s="5">
        <v>659</v>
      </c>
      <c r="K165" s="5">
        <v>306</v>
      </c>
      <c r="L165" s="5">
        <v>97</v>
      </c>
      <c r="M165" s="5">
        <v>51</v>
      </c>
      <c r="N165" s="5">
        <v>100</v>
      </c>
      <c r="O165" s="5">
        <v>90</v>
      </c>
      <c r="P165" s="5">
        <v>33.1</v>
      </c>
      <c r="Q165" s="5">
        <v>24.2</v>
      </c>
      <c r="R165" s="5">
        <v>0</v>
      </c>
      <c r="S165" s="5">
        <v>0</v>
      </c>
    </row>
    <row r="166" spans="1:19" x14ac:dyDescent="0.25">
      <c r="A166" s="5" t="s">
        <v>937</v>
      </c>
      <c r="B166" s="5" t="s">
        <v>938</v>
      </c>
      <c r="F166" s="5">
        <v>0</v>
      </c>
      <c r="G166" s="5">
        <v>464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</row>
    <row r="167" spans="1:19" x14ac:dyDescent="0.25">
      <c r="A167" s="5" t="s">
        <v>939</v>
      </c>
      <c r="B167" s="5" t="s">
        <v>940</v>
      </c>
      <c r="F167" s="5">
        <v>0</v>
      </c>
      <c r="G167" s="5">
        <v>207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</row>
    <row r="168" spans="1:19" x14ac:dyDescent="0.25">
      <c r="A168" s="5" t="s">
        <v>470</v>
      </c>
      <c r="B168" s="5" t="s">
        <v>941</v>
      </c>
      <c r="C168" s="5">
        <v>44595.54351851852</v>
      </c>
      <c r="D168" s="5">
        <v>44595.564328703702</v>
      </c>
      <c r="E168" s="5" t="s">
        <v>667</v>
      </c>
      <c r="F168" s="5">
        <v>422</v>
      </c>
      <c r="G168" s="5">
        <v>547</v>
      </c>
      <c r="H168" s="5">
        <v>11.28</v>
      </c>
      <c r="I168" s="5">
        <v>537</v>
      </c>
      <c r="J168" s="5">
        <v>619</v>
      </c>
      <c r="K168" s="5">
        <v>234</v>
      </c>
      <c r="L168" s="5">
        <v>163</v>
      </c>
      <c r="M168" s="5">
        <v>86</v>
      </c>
      <c r="N168" s="5">
        <v>100</v>
      </c>
      <c r="O168" s="5">
        <v>53</v>
      </c>
      <c r="P168" s="5">
        <v>32.4</v>
      </c>
      <c r="Q168" s="5">
        <v>22.6</v>
      </c>
      <c r="R168" s="5">
        <v>158</v>
      </c>
      <c r="S168" s="5">
        <v>147</v>
      </c>
    </row>
    <row r="169" spans="1:19" x14ac:dyDescent="0.25">
      <c r="A169" s="5" t="s">
        <v>942</v>
      </c>
      <c r="B169" s="5" t="s">
        <v>943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944</v>
      </c>
      <c r="B170" s="5" t="s">
        <v>945</v>
      </c>
      <c r="F170" s="5">
        <v>0</v>
      </c>
      <c r="G170" s="5">
        <v>358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</row>
    <row r="171" spans="1:19" x14ac:dyDescent="0.25">
      <c r="A171" s="5" t="s">
        <v>61</v>
      </c>
      <c r="B171" s="5" t="s">
        <v>946</v>
      </c>
      <c r="C171" s="5">
        <v>44595.959849537037</v>
      </c>
      <c r="D171" s="5">
        <v>44595.98065972222</v>
      </c>
      <c r="E171" s="5" t="s">
        <v>667</v>
      </c>
      <c r="F171" s="5">
        <v>366</v>
      </c>
      <c r="G171" s="5">
        <v>0</v>
      </c>
      <c r="H171" s="5">
        <v>10.75</v>
      </c>
      <c r="I171" s="5">
        <v>633</v>
      </c>
      <c r="J171" s="5">
        <v>330</v>
      </c>
      <c r="K171" s="5">
        <v>203</v>
      </c>
      <c r="L171" s="5">
        <v>128</v>
      </c>
      <c r="M171" s="5">
        <v>88</v>
      </c>
      <c r="N171" s="5">
        <v>51</v>
      </c>
      <c r="O171" s="5">
        <v>48</v>
      </c>
      <c r="P171" s="5">
        <v>25.8</v>
      </c>
      <c r="Q171" s="5">
        <v>21.5</v>
      </c>
      <c r="R171" s="5">
        <v>182</v>
      </c>
      <c r="S171" s="5">
        <v>175</v>
      </c>
    </row>
    <row r="172" spans="1:19" x14ac:dyDescent="0.25">
      <c r="A172" s="5" t="s">
        <v>947</v>
      </c>
      <c r="B172" s="5" t="s">
        <v>948</v>
      </c>
      <c r="F172" s="5">
        <v>0</v>
      </c>
      <c r="G172" s="5">
        <v>257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949</v>
      </c>
      <c r="B173" s="5" t="s">
        <v>950</v>
      </c>
      <c r="F173" s="5">
        <v>0</v>
      </c>
      <c r="G173" s="5">
        <v>284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</row>
    <row r="174" spans="1:19" x14ac:dyDescent="0.25">
      <c r="A174" s="5" t="s">
        <v>951</v>
      </c>
      <c r="B174" s="5" t="s">
        <v>952</v>
      </c>
      <c r="F174" s="5">
        <v>0</v>
      </c>
      <c r="G174" s="5">
        <v>341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</row>
    <row r="175" spans="1:19" x14ac:dyDescent="0.25">
      <c r="A175" s="5" t="s">
        <v>953</v>
      </c>
      <c r="B175" s="5" t="s">
        <v>954</v>
      </c>
      <c r="F175" s="5">
        <v>0</v>
      </c>
      <c r="G175" s="5">
        <v>562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</row>
    <row r="176" spans="1:19" x14ac:dyDescent="0.25">
      <c r="A176" s="5" t="s">
        <v>955</v>
      </c>
      <c r="B176" s="5" t="s">
        <v>956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</row>
    <row r="177" spans="1:19" x14ac:dyDescent="0.25">
      <c r="A177" s="5" t="s">
        <v>957</v>
      </c>
      <c r="B177" s="5" t="s">
        <v>958</v>
      </c>
      <c r="F177" s="5">
        <v>0</v>
      </c>
      <c r="G177" s="5">
        <v>526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</row>
    <row r="178" spans="1:19" x14ac:dyDescent="0.25">
      <c r="A178" s="5" t="s">
        <v>959</v>
      </c>
      <c r="B178" s="5" t="s">
        <v>960</v>
      </c>
      <c r="F178" s="5">
        <v>0</v>
      </c>
      <c r="G178" s="5">
        <v>430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</row>
    <row r="179" spans="1:19" x14ac:dyDescent="0.25">
      <c r="A179" s="5" t="s">
        <v>143</v>
      </c>
      <c r="B179" s="5" t="s">
        <v>961</v>
      </c>
      <c r="C179" s="5">
        <v>44595.911041666666</v>
      </c>
      <c r="D179" s="5">
        <v>44595.931863425925</v>
      </c>
      <c r="E179" s="5" t="s">
        <v>667</v>
      </c>
      <c r="F179" s="5">
        <v>363</v>
      </c>
      <c r="G179" s="5">
        <v>389</v>
      </c>
      <c r="H179" s="5">
        <v>10.54</v>
      </c>
      <c r="I179" s="5">
        <v>502</v>
      </c>
      <c r="J179" s="5">
        <v>383</v>
      </c>
      <c r="K179" s="5">
        <v>202</v>
      </c>
      <c r="L179" s="5">
        <v>108</v>
      </c>
      <c r="M179" s="5">
        <v>69</v>
      </c>
      <c r="N179" s="5">
        <v>87</v>
      </c>
      <c r="O179" s="5">
        <v>58</v>
      </c>
      <c r="P179" s="5">
        <v>27.3</v>
      </c>
      <c r="Q179" s="5">
        <v>21.1</v>
      </c>
      <c r="R179" s="5">
        <v>0</v>
      </c>
      <c r="S179" s="5">
        <v>0</v>
      </c>
    </row>
    <row r="180" spans="1:19" x14ac:dyDescent="0.25">
      <c r="A180" s="5" t="s">
        <v>962</v>
      </c>
      <c r="B180" s="5" t="s">
        <v>963</v>
      </c>
      <c r="F180" s="5">
        <v>0</v>
      </c>
      <c r="G180" s="5">
        <v>380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</row>
    <row r="181" spans="1:19" x14ac:dyDescent="0.25">
      <c r="A181" s="5" t="s">
        <v>964</v>
      </c>
      <c r="B181" s="5" t="s">
        <v>965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</row>
    <row r="182" spans="1:19" x14ac:dyDescent="0.25">
      <c r="A182" s="5" t="s">
        <v>583</v>
      </c>
      <c r="B182" s="5" t="s">
        <v>966</v>
      </c>
      <c r="C182" s="5">
        <v>44596.001875000002</v>
      </c>
      <c r="D182" s="5">
        <v>44596.022673611114</v>
      </c>
      <c r="E182" s="5" t="s">
        <v>667</v>
      </c>
      <c r="F182" s="5">
        <v>201</v>
      </c>
      <c r="G182" s="5">
        <v>247</v>
      </c>
      <c r="H182" s="5">
        <v>8.36</v>
      </c>
      <c r="I182" s="5">
        <v>0</v>
      </c>
      <c r="J182" s="5">
        <v>555</v>
      </c>
      <c r="K182" s="5">
        <v>112</v>
      </c>
      <c r="L182" s="5">
        <v>140</v>
      </c>
      <c r="M182" s="5">
        <v>85</v>
      </c>
      <c r="N182" s="5">
        <v>61</v>
      </c>
      <c r="O182" s="5">
        <v>39</v>
      </c>
      <c r="P182" s="5">
        <v>31.1</v>
      </c>
      <c r="Q182" s="5">
        <v>16.7</v>
      </c>
      <c r="R182" s="5">
        <v>161</v>
      </c>
      <c r="S182" s="5">
        <v>135</v>
      </c>
    </row>
    <row r="183" spans="1:19" x14ac:dyDescent="0.25">
      <c r="A183" s="5" t="s">
        <v>967</v>
      </c>
      <c r="B183" s="5" t="s">
        <v>968</v>
      </c>
      <c r="F183" s="5">
        <v>0</v>
      </c>
      <c r="G183" s="5">
        <v>311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</row>
    <row r="184" spans="1:19" x14ac:dyDescent="0.25">
      <c r="A184" s="5" t="s">
        <v>969</v>
      </c>
      <c r="B184" s="5" t="s">
        <v>970</v>
      </c>
      <c r="F184" s="5">
        <v>0</v>
      </c>
      <c r="G184" s="5">
        <v>534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</row>
    <row r="185" spans="1:19" x14ac:dyDescent="0.25">
      <c r="A185" s="5" t="s">
        <v>33</v>
      </c>
      <c r="B185" s="5" t="s">
        <v>971</v>
      </c>
      <c r="C185" s="5">
        <v>44595.831412037034</v>
      </c>
      <c r="D185" s="5">
        <v>44595.852233796293</v>
      </c>
      <c r="E185" s="5" t="s">
        <v>667</v>
      </c>
      <c r="F185" s="5">
        <v>300</v>
      </c>
      <c r="G185" s="5">
        <v>314</v>
      </c>
      <c r="H185" s="5">
        <v>9.91</v>
      </c>
      <c r="I185" s="5">
        <v>504</v>
      </c>
      <c r="J185" s="5">
        <v>378</v>
      </c>
      <c r="K185" s="5">
        <v>167</v>
      </c>
      <c r="L185" s="5">
        <v>120</v>
      </c>
      <c r="M185" s="5">
        <v>83</v>
      </c>
      <c r="N185" s="5">
        <v>82</v>
      </c>
      <c r="O185" s="5">
        <v>47</v>
      </c>
      <c r="P185" s="5">
        <v>27.1</v>
      </c>
      <c r="Q185" s="5">
        <v>19.8</v>
      </c>
      <c r="R185" s="5">
        <v>173</v>
      </c>
      <c r="S185" s="5">
        <v>157</v>
      </c>
    </row>
    <row r="186" spans="1:19" x14ac:dyDescent="0.25">
      <c r="A186" s="5" t="s">
        <v>972</v>
      </c>
      <c r="B186" s="5" t="s">
        <v>973</v>
      </c>
      <c r="F186" s="5">
        <v>0</v>
      </c>
      <c r="G186" s="5">
        <v>464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</row>
    <row r="187" spans="1:19" x14ac:dyDescent="0.25">
      <c r="A187" s="5" t="s">
        <v>974</v>
      </c>
      <c r="B187" s="5" t="s">
        <v>975</v>
      </c>
      <c r="F187" s="5">
        <v>0</v>
      </c>
      <c r="G187" s="5">
        <v>454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215</v>
      </c>
      <c r="B188" s="5" t="s">
        <v>976</v>
      </c>
      <c r="C188" s="5">
        <v>44595.145462962966</v>
      </c>
      <c r="D188" s="5">
        <v>44595.166284722225</v>
      </c>
      <c r="E188" s="5" t="s">
        <v>667</v>
      </c>
      <c r="F188" s="5">
        <v>621</v>
      </c>
      <c r="G188" s="5">
        <v>0</v>
      </c>
      <c r="H188" s="5">
        <v>13.08</v>
      </c>
      <c r="I188" s="5">
        <v>861</v>
      </c>
      <c r="J188" s="5">
        <v>543</v>
      </c>
      <c r="K188" s="5">
        <v>345</v>
      </c>
      <c r="L188" s="5">
        <v>123</v>
      </c>
      <c r="M188" s="5">
        <v>89</v>
      </c>
      <c r="N188" s="5">
        <v>77</v>
      </c>
      <c r="O188" s="5">
        <v>60</v>
      </c>
      <c r="P188" s="5">
        <v>30.9</v>
      </c>
      <c r="Q188" s="5">
        <v>26.2</v>
      </c>
      <c r="R188" s="5">
        <v>0</v>
      </c>
      <c r="S188" s="5">
        <v>0</v>
      </c>
    </row>
    <row r="189" spans="1:19" x14ac:dyDescent="0.25">
      <c r="A189" s="5" t="s">
        <v>242</v>
      </c>
      <c r="B189" s="5" t="s">
        <v>977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978</v>
      </c>
      <c r="B190" s="5" t="s">
        <v>979</v>
      </c>
      <c r="F190" s="5">
        <v>0</v>
      </c>
      <c r="G190" s="5">
        <v>250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25">
      <c r="A191" s="5" t="s">
        <v>187</v>
      </c>
      <c r="B191" s="5" t="s">
        <v>980</v>
      </c>
      <c r="F191" s="5">
        <v>0</v>
      </c>
      <c r="G191" s="5">
        <v>551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x14ac:dyDescent="0.25">
      <c r="A192" s="5" t="s">
        <v>197</v>
      </c>
      <c r="B192" s="5" t="s">
        <v>981</v>
      </c>
      <c r="C192" s="5">
        <v>44594.799953703703</v>
      </c>
      <c r="D192" s="5">
        <v>44594.820810185185</v>
      </c>
      <c r="E192" s="5" t="s">
        <v>667</v>
      </c>
      <c r="F192" s="5">
        <v>411</v>
      </c>
      <c r="G192" s="5">
        <v>478</v>
      </c>
      <c r="H192" s="5">
        <v>11.05</v>
      </c>
      <c r="I192" s="5">
        <v>0</v>
      </c>
      <c r="J192" s="5">
        <v>495</v>
      </c>
      <c r="K192" s="5">
        <v>228</v>
      </c>
      <c r="L192" s="5">
        <v>125</v>
      </c>
      <c r="M192" s="5">
        <v>89</v>
      </c>
      <c r="N192" s="5">
        <v>72</v>
      </c>
      <c r="O192" s="5">
        <v>48</v>
      </c>
      <c r="P192" s="5">
        <v>29.9</v>
      </c>
      <c r="Q192" s="5">
        <v>22.1</v>
      </c>
      <c r="R192" s="5">
        <v>161</v>
      </c>
      <c r="S192" s="5">
        <v>146</v>
      </c>
    </row>
    <row r="193" spans="1:19" x14ac:dyDescent="0.25">
      <c r="A193" s="5" t="s">
        <v>982</v>
      </c>
      <c r="B193" s="5" t="s">
        <v>983</v>
      </c>
      <c r="F193" s="5">
        <v>0</v>
      </c>
      <c r="G193" s="5">
        <v>387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984</v>
      </c>
      <c r="B194" s="5" t="s">
        <v>985</v>
      </c>
      <c r="F194" s="5">
        <v>0</v>
      </c>
      <c r="G194" s="5">
        <v>385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</row>
    <row r="195" spans="1:19" x14ac:dyDescent="0.25">
      <c r="A195" s="5" t="s">
        <v>278</v>
      </c>
      <c r="B195" s="5" t="s">
        <v>986</v>
      </c>
      <c r="C195" s="5">
        <v>44595.208240740743</v>
      </c>
      <c r="D195" s="5">
        <v>44595.229062500002</v>
      </c>
      <c r="E195" s="5" t="s">
        <v>667</v>
      </c>
      <c r="F195" s="5">
        <v>410</v>
      </c>
      <c r="G195" s="5">
        <v>435</v>
      </c>
      <c r="H195" s="5">
        <v>11</v>
      </c>
      <c r="I195" s="5">
        <v>577</v>
      </c>
      <c r="J195" s="5">
        <v>594</v>
      </c>
      <c r="K195" s="5">
        <v>228</v>
      </c>
      <c r="L195" s="5">
        <v>120</v>
      </c>
      <c r="M195" s="5">
        <v>85</v>
      </c>
      <c r="N195" s="5">
        <v>97</v>
      </c>
      <c r="O195" s="5">
        <v>53</v>
      </c>
      <c r="P195" s="5">
        <v>31.9</v>
      </c>
      <c r="Q195" s="5">
        <v>22</v>
      </c>
      <c r="R195" s="5">
        <v>0</v>
      </c>
      <c r="S195" s="5">
        <v>0</v>
      </c>
    </row>
    <row r="196" spans="1:19" x14ac:dyDescent="0.25">
      <c r="A196" s="5" t="s">
        <v>987</v>
      </c>
      <c r="B196" s="5" t="s">
        <v>988</v>
      </c>
      <c r="F196" s="5">
        <v>0</v>
      </c>
      <c r="G196" s="5">
        <v>274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</row>
    <row r="197" spans="1:19" x14ac:dyDescent="0.25">
      <c r="A197" s="5" t="s">
        <v>189</v>
      </c>
      <c r="B197" s="5" t="s">
        <v>989</v>
      </c>
      <c r="C197" s="5">
        <v>44595.945833333331</v>
      </c>
      <c r="D197" s="5">
        <v>44595.96670138889</v>
      </c>
      <c r="E197" s="5" t="s">
        <v>667</v>
      </c>
      <c r="F197" s="5">
        <v>339</v>
      </c>
      <c r="G197" s="5">
        <v>0</v>
      </c>
      <c r="H197" s="5">
        <v>10.38</v>
      </c>
      <c r="I197" s="5">
        <v>487</v>
      </c>
      <c r="J197" s="5">
        <v>339</v>
      </c>
      <c r="K197" s="5">
        <v>188</v>
      </c>
      <c r="L197" s="5">
        <v>117</v>
      </c>
      <c r="M197" s="5">
        <v>85</v>
      </c>
      <c r="N197" s="5">
        <v>81</v>
      </c>
      <c r="O197" s="5">
        <v>49</v>
      </c>
      <c r="P197" s="5">
        <v>26.1</v>
      </c>
      <c r="Q197" s="5">
        <v>20.8</v>
      </c>
      <c r="R197" s="5">
        <v>0</v>
      </c>
      <c r="S197" s="5">
        <v>0</v>
      </c>
    </row>
    <row r="198" spans="1:19" x14ac:dyDescent="0.25">
      <c r="A198" s="5" t="s">
        <v>41</v>
      </c>
      <c r="B198" s="5" t="s">
        <v>990</v>
      </c>
      <c r="C198" s="5">
        <v>44594.982199074075</v>
      </c>
      <c r="D198" s="5">
        <v>44595.003055555557</v>
      </c>
      <c r="E198" s="5" t="s">
        <v>667</v>
      </c>
      <c r="F198" s="5">
        <v>317</v>
      </c>
      <c r="G198" s="5">
        <v>0</v>
      </c>
      <c r="H198" s="5">
        <v>10.06</v>
      </c>
      <c r="I198" s="5">
        <v>0</v>
      </c>
      <c r="J198" s="5">
        <v>416</v>
      </c>
      <c r="K198" s="5">
        <v>176</v>
      </c>
      <c r="L198" s="5">
        <v>114</v>
      </c>
      <c r="M198" s="5">
        <v>88</v>
      </c>
      <c r="N198" s="5">
        <v>65</v>
      </c>
      <c r="O198" s="5">
        <v>45</v>
      </c>
      <c r="P198" s="5">
        <v>28.1</v>
      </c>
      <c r="Q198" s="5">
        <v>20.100000000000001</v>
      </c>
      <c r="R198" s="5">
        <v>182</v>
      </c>
      <c r="S198" s="5">
        <v>161</v>
      </c>
    </row>
    <row r="199" spans="1:19" x14ac:dyDescent="0.25">
      <c r="A199" s="5" t="s">
        <v>991</v>
      </c>
      <c r="B199" s="5" t="s">
        <v>992</v>
      </c>
      <c r="F199" s="5">
        <v>0</v>
      </c>
      <c r="G199" s="5">
        <v>462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</row>
    <row r="200" spans="1:19" x14ac:dyDescent="0.25">
      <c r="A200" s="5" t="s">
        <v>993</v>
      </c>
      <c r="B200" s="5" t="s">
        <v>994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</row>
    <row r="201" spans="1:19" x14ac:dyDescent="0.25">
      <c r="A201" s="5" t="s">
        <v>995</v>
      </c>
      <c r="B201" s="5" t="s">
        <v>996</v>
      </c>
      <c r="F201" s="5">
        <v>0</v>
      </c>
      <c r="G201" s="5">
        <v>426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</row>
    <row r="202" spans="1:19" x14ac:dyDescent="0.25">
      <c r="A202" s="5" t="s">
        <v>997</v>
      </c>
      <c r="B202" s="5" t="s">
        <v>998</v>
      </c>
      <c r="F202" s="5">
        <v>0</v>
      </c>
      <c r="G202" s="5">
        <v>402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</row>
    <row r="203" spans="1:19" x14ac:dyDescent="0.25">
      <c r="A203" s="5" t="s">
        <v>999</v>
      </c>
      <c r="B203" s="5" t="s">
        <v>1000</v>
      </c>
      <c r="F203" s="5">
        <v>0</v>
      </c>
      <c r="G203" s="5">
        <v>427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562</v>
      </c>
      <c r="B204" s="5" t="s">
        <v>1001</v>
      </c>
      <c r="C204" s="5">
        <v>44595.922233796293</v>
      </c>
      <c r="D204" s="5">
        <v>44595.943055555559</v>
      </c>
      <c r="E204" s="5" t="s">
        <v>667</v>
      </c>
      <c r="F204" s="5">
        <v>382</v>
      </c>
      <c r="G204" s="5">
        <v>460</v>
      </c>
      <c r="H204" s="5">
        <v>10.87</v>
      </c>
      <c r="I204" s="5">
        <v>530</v>
      </c>
      <c r="J204" s="5">
        <v>418</v>
      </c>
      <c r="K204" s="5">
        <v>212</v>
      </c>
      <c r="L204" s="5">
        <v>119</v>
      </c>
      <c r="M204" s="5">
        <v>89</v>
      </c>
      <c r="N204" s="5">
        <v>64</v>
      </c>
      <c r="O204" s="5">
        <v>49</v>
      </c>
      <c r="P204" s="5">
        <v>28.1</v>
      </c>
      <c r="Q204" s="5">
        <v>21.7</v>
      </c>
      <c r="R204" s="5">
        <v>0</v>
      </c>
      <c r="S204" s="5">
        <v>0</v>
      </c>
    </row>
    <row r="205" spans="1:19" x14ac:dyDescent="0.25">
      <c r="A205" s="5" t="s">
        <v>1002</v>
      </c>
      <c r="B205" s="5" t="s">
        <v>1003</v>
      </c>
      <c r="F205" s="5">
        <v>0</v>
      </c>
      <c r="G205" s="5">
        <v>481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</row>
    <row r="206" spans="1:19" x14ac:dyDescent="0.25">
      <c r="A206" s="5" t="s">
        <v>1004</v>
      </c>
      <c r="B206" s="5" t="s">
        <v>1005</v>
      </c>
      <c r="F206" s="5">
        <v>0</v>
      </c>
      <c r="G206" s="5">
        <v>201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</row>
    <row r="207" spans="1:19" x14ac:dyDescent="0.25">
      <c r="A207" s="5" t="s">
        <v>71</v>
      </c>
      <c r="B207" s="5" t="s">
        <v>1006</v>
      </c>
      <c r="C207" s="5">
        <v>44595.514618055553</v>
      </c>
      <c r="D207" s="5">
        <v>44595.535474537035</v>
      </c>
      <c r="E207" s="5" t="s">
        <v>667</v>
      </c>
      <c r="F207" s="5">
        <v>302</v>
      </c>
      <c r="G207" s="5">
        <v>0</v>
      </c>
      <c r="H207" s="5">
        <v>9.81</v>
      </c>
      <c r="I207" s="5">
        <v>0</v>
      </c>
      <c r="J207" s="5">
        <v>479</v>
      </c>
      <c r="K207" s="5">
        <v>168</v>
      </c>
      <c r="L207" s="5">
        <v>125</v>
      </c>
      <c r="M207" s="5">
        <v>93</v>
      </c>
      <c r="N207" s="5">
        <v>71</v>
      </c>
      <c r="O207" s="5">
        <v>47</v>
      </c>
      <c r="P207" s="5">
        <v>29.5</v>
      </c>
      <c r="Q207" s="5">
        <v>19.600000000000001</v>
      </c>
      <c r="R207" s="5">
        <v>169</v>
      </c>
      <c r="S207" s="5">
        <v>126</v>
      </c>
    </row>
    <row r="208" spans="1:19" x14ac:dyDescent="0.25">
      <c r="A208" s="5" t="s">
        <v>1007</v>
      </c>
      <c r="B208" s="5" t="s">
        <v>1008</v>
      </c>
      <c r="F208" s="5">
        <v>0</v>
      </c>
      <c r="G208" s="5">
        <v>391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</row>
    <row r="209" spans="1:19" x14ac:dyDescent="0.25">
      <c r="A209" s="5" t="s">
        <v>1009</v>
      </c>
      <c r="B209" s="5" t="s">
        <v>1010</v>
      </c>
      <c r="F209" s="5">
        <v>0</v>
      </c>
      <c r="G209" s="5">
        <v>15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</row>
    <row r="210" spans="1:19" x14ac:dyDescent="0.25">
      <c r="A210" s="5" t="s">
        <v>1011</v>
      </c>
      <c r="B210" s="5" t="s">
        <v>1012</v>
      </c>
      <c r="F210" s="5">
        <v>0</v>
      </c>
      <c r="G210" s="5">
        <v>606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1013</v>
      </c>
      <c r="B211" s="5" t="s">
        <v>1014</v>
      </c>
      <c r="F211" s="5">
        <v>0</v>
      </c>
      <c r="G211" s="5">
        <v>216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1015</v>
      </c>
      <c r="B212" s="5" t="s">
        <v>1016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</row>
    <row r="213" spans="1:19" x14ac:dyDescent="0.25">
      <c r="A213" s="5" t="s">
        <v>412</v>
      </c>
      <c r="B213" s="5" t="s">
        <v>1017</v>
      </c>
      <c r="C213" s="5">
        <v>44595.775451388887</v>
      </c>
      <c r="D213" s="5">
        <v>44595.796249999999</v>
      </c>
      <c r="E213" s="5" t="s">
        <v>667</v>
      </c>
      <c r="F213" s="5">
        <v>306</v>
      </c>
      <c r="G213" s="5">
        <v>0</v>
      </c>
      <c r="H213" s="5">
        <v>9.9600000000000009</v>
      </c>
      <c r="I213" s="5">
        <v>440</v>
      </c>
      <c r="J213" s="5">
        <v>349</v>
      </c>
      <c r="K213" s="5">
        <v>170</v>
      </c>
      <c r="L213" s="5">
        <v>107</v>
      </c>
      <c r="M213" s="5">
        <v>89</v>
      </c>
      <c r="N213" s="5">
        <v>71</v>
      </c>
      <c r="O213" s="5">
        <v>45</v>
      </c>
      <c r="P213" s="5">
        <v>26.3</v>
      </c>
      <c r="Q213" s="5">
        <v>19.899999999999999</v>
      </c>
      <c r="R213" s="5">
        <v>0</v>
      </c>
      <c r="S213" s="5">
        <v>0</v>
      </c>
    </row>
    <row r="214" spans="1:19" x14ac:dyDescent="0.25">
      <c r="A214" s="5" t="s">
        <v>1018</v>
      </c>
      <c r="B214" s="5" t="s">
        <v>1019</v>
      </c>
      <c r="F214" s="5">
        <v>0</v>
      </c>
      <c r="G214" s="5">
        <v>390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</row>
    <row r="215" spans="1:19" x14ac:dyDescent="0.25">
      <c r="A215" s="5" t="s">
        <v>1020</v>
      </c>
      <c r="B215" s="5" t="s">
        <v>1021</v>
      </c>
      <c r="F215" s="5">
        <v>0</v>
      </c>
      <c r="G215" s="5">
        <v>431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</row>
    <row r="216" spans="1:19" x14ac:dyDescent="0.25">
      <c r="A216" s="5" t="s">
        <v>1022</v>
      </c>
      <c r="B216" s="5" t="s">
        <v>1023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</row>
    <row r="217" spans="1:19" x14ac:dyDescent="0.25">
      <c r="A217" s="5" t="s">
        <v>558</v>
      </c>
      <c r="B217" s="5" t="s">
        <v>1024</v>
      </c>
      <c r="C217" s="5">
        <v>44595.735856481479</v>
      </c>
      <c r="D217" s="5">
        <v>44595.756678240738</v>
      </c>
      <c r="E217" s="5" t="s">
        <v>667</v>
      </c>
      <c r="F217" s="5">
        <v>336</v>
      </c>
      <c r="G217" s="5">
        <v>0</v>
      </c>
      <c r="H217" s="5">
        <v>10.34</v>
      </c>
      <c r="I217" s="5">
        <v>0</v>
      </c>
      <c r="J217" s="5">
        <v>577</v>
      </c>
      <c r="K217" s="5">
        <v>186</v>
      </c>
      <c r="L217" s="5">
        <v>129</v>
      </c>
      <c r="M217" s="5">
        <v>87</v>
      </c>
      <c r="N217" s="5">
        <v>74</v>
      </c>
      <c r="O217" s="5">
        <v>47</v>
      </c>
      <c r="P217" s="5">
        <v>31.6</v>
      </c>
      <c r="Q217" s="5">
        <v>20.7</v>
      </c>
      <c r="R217" s="5">
        <v>178</v>
      </c>
      <c r="S217" s="5">
        <v>164</v>
      </c>
    </row>
    <row r="218" spans="1:19" x14ac:dyDescent="0.25">
      <c r="A218" s="5" t="s">
        <v>1025</v>
      </c>
      <c r="B218" s="5" t="s">
        <v>1026</v>
      </c>
      <c r="F218" s="5">
        <v>0</v>
      </c>
      <c r="G218" s="5">
        <v>580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</row>
    <row r="219" spans="1:19" x14ac:dyDescent="0.25">
      <c r="A219" s="5" t="s">
        <v>246</v>
      </c>
      <c r="B219" s="5" t="s">
        <v>1027</v>
      </c>
      <c r="C219" s="5">
        <v>44596.449050925927</v>
      </c>
      <c r="D219" s="5">
        <v>44596.469861111109</v>
      </c>
      <c r="E219" s="5" t="s">
        <v>667</v>
      </c>
      <c r="F219" s="5">
        <v>310</v>
      </c>
      <c r="G219" s="5">
        <v>0</v>
      </c>
      <c r="H219" s="5">
        <v>9.9</v>
      </c>
      <c r="I219" s="5">
        <v>455</v>
      </c>
      <c r="J219" s="5">
        <v>553</v>
      </c>
      <c r="K219" s="5">
        <v>172</v>
      </c>
      <c r="L219" s="5">
        <v>117</v>
      </c>
      <c r="M219" s="5">
        <v>86</v>
      </c>
      <c r="N219" s="5">
        <v>65</v>
      </c>
      <c r="O219" s="5">
        <v>45</v>
      </c>
      <c r="P219" s="5">
        <v>31.1</v>
      </c>
      <c r="Q219" s="5">
        <v>19.8</v>
      </c>
      <c r="R219" s="5">
        <v>167</v>
      </c>
      <c r="S219" s="5">
        <v>143</v>
      </c>
    </row>
    <row r="220" spans="1:19" x14ac:dyDescent="0.25">
      <c r="A220" s="5" t="s">
        <v>1028</v>
      </c>
      <c r="B220" s="5" t="s">
        <v>1029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332</v>
      </c>
      <c r="B221" s="5" t="s">
        <v>1030</v>
      </c>
      <c r="C221" s="5">
        <v>44594.854456018518</v>
      </c>
      <c r="D221" s="5">
        <v>44594.875277777777</v>
      </c>
      <c r="E221" s="5" t="s">
        <v>667</v>
      </c>
      <c r="F221" s="5">
        <v>452</v>
      </c>
      <c r="G221" s="5">
        <v>417</v>
      </c>
      <c r="H221" s="5">
        <v>11.65</v>
      </c>
      <c r="I221" s="5">
        <v>653</v>
      </c>
      <c r="J221" s="5">
        <v>295</v>
      </c>
      <c r="K221" s="5">
        <v>251</v>
      </c>
      <c r="L221" s="5">
        <v>96</v>
      </c>
      <c r="M221" s="5">
        <v>87</v>
      </c>
      <c r="N221" s="5">
        <v>53</v>
      </c>
      <c r="O221" s="5">
        <v>53</v>
      </c>
      <c r="P221" s="5">
        <v>24.8</v>
      </c>
      <c r="Q221" s="5">
        <v>23.3</v>
      </c>
      <c r="R221" s="5">
        <v>0</v>
      </c>
      <c r="S221" s="5">
        <v>0</v>
      </c>
    </row>
    <row r="222" spans="1:19" x14ac:dyDescent="0.25">
      <c r="A222" s="5" t="s">
        <v>1031</v>
      </c>
      <c r="B222" s="5" t="s">
        <v>1032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</row>
    <row r="223" spans="1:19" x14ac:dyDescent="0.25">
      <c r="A223" s="5" t="s">
        <v>1033</v>
      </c>
      <c r="B223" s="5" t="s">
        <v>1034</v>
      </c>
      <c r="F223" s="5">
        <v>0</v>
      </c>
      <c r="G223" s="5">
        <v>357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</row>
    <row r="224" spans="1:19" x14ac:dyDescent="0.25">
      <c r="A224" s="5" t="s">
        <v>1035</v>
      </c>
      <c r="B224" s="5" t="s">
        <v>1036</v>
      </c>
      <c r="F224" s="5">
        <v>0</v>
      </c>
      <c r="G224" s="5">
        <v>345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</row>
    <row r="225" spans="1:19" x14ac:dyDescent="0.25">
      <c r="A225" s="5" t="s">
        <v>1037</v>
      </c>
      <c r="B225" s="5" t="s">
        <v>1038</v>
      </c>
      <c r="F225" s="5">
        <v>0</v>
      </c>
      <c r="G225" s="5">
        <v>279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</row>
    <row r="226" spans="1:19" x14ac:dyDescent="0.25">
      <c r="A226" s="5" t="s">
        <v>420</v>
      </c>
      <c r="B226" s="5" t="s">
        <v>1039</v>
      </c>
      <c r="C226" s="5">
        <v>44594.773495370369</v>
      </c>
      <c r="D226" s="5">
        <v>44594.794305555559</v>
      </c>
      <c r="E226" s="5" t="s">
        <v>667</v>
      </c>
      <c r="F226" s="5">
        <v>433</v>
      </c>
      <c r="G226" s="5">
        <v>519</v>
      </c>
      <c r="H226" s="5">
        <v>11.44</v>
      </c>
      <c r="I226" s="5">
        <v>638</v>
      </c>
      <c r="J226" s="5">
        <v>406</v>
      </c>
      <c r="K226" s="5">
        <v>241</v>
      </c>
      <c r="L226" s="5">
        <v>108</v>
      </c>
      <c r="M226" s="5">
        <v>88</v>
      </c>
      <c r="N226" s="5">
        <v>62</v>
      </c>
      <c r="O226" s="5">
        <v>52</v>
      </c>
      <c r="P226" s="5">
        <v>27.8</v>
      </c>
      <c r="Q226" s="5">
        <v>22.9</v>
      </c>
      <c r="R226" s="5">
        <v>0</v>
      </c>
      <c r="S226" s="5">
        <v>0</v>
      </c>
    </row>
    <row r="227" spans="1:19" x14ac:dyDescent="0.25">
      <c r="A227" s="5" t="s">
        <v>169</v>
      </c>
      <c r="B227" s="5" t="s">
        <v>1040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</row>
    <row r="228" spans="1:19" x14ac:dyDescent="0.25">
      <c r="A228" s="5" t="s">
        <v>125</v>
      </c>
      <c r="B228" s="5" t="s">
        <v>1041</v>
      </c>
      <c r="C228" s="5">
        <v>44595.661053240743</v>
      </c>
      <c r="D228" s="5">
        <v>44595.681851851848</v>
      </c>
      <c r="E228" s="5" t="s">
        <v>667</v>
      </c>
      <c r="F228" s="5">
        <v>355</v>
      </c>
      <c r="G228" s="5">
        <v>0</v>
      </c>
      <c r="H228" s="5">
        <v>10.56</v>
      </c>
      <c r="I228" s="5">
        <v>365</v>
      </c>
      <c r="J228" s="5">
        <v>476</v>
      </c>
      <c r="K228" s="5">
        <v>197</v>
      </c>
      <c r="L228" s="5">
        <v>102</v>
      </c>
      <c r="M228" s="5">
        <v>87</v>
      </c>
      <c r="N228" s="5">
        <v>69</v>
      </c>
      <c r="O228" s="5">
        <v>48</v>
      </c>
      <c r="P228" s="5">
        <v>29.5</v>
      </c>
      <c r="Q228" s="5">
        <v>21.1</v>
      </c>
      <c r="R228" s="5">
        <v>158</v>
      </c>
      <c r="S228" s="5">
        <v>133</v>
      </c>
    </row>
    <row r="229" spans="1:19" x14ac:dyDescent="0.25">
      <c r="A229" s="5" t="s">
        <v>1042</v>
      </c>
      <c r="B229" s="5" t="s">
        <v>1043</v>
      </c>
      <c r="F229" s="5">
        <v>0</v>
      </c>
      <c r="G229" s="5">
        <v>385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</row>
    <row r="230" spans="1:19" x14ac:dyDescent="0.25">
      <c r="A230" s="5" t="s">
        <v>1044</v>
      </c>
      <c r="B230" s="5" t="s">
        <v>1045</v>
      </c>
      <c r="F230" s="5">
        <v>0</v>
      </c>
      <c r="G230" s="5">
        <v>515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1046</v>
      </c>
      <c r="B231" s="5" t="s">
        <v>1047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</row>
    <row r="232" spans="1:19" x14ac:dyDescent="0.25">
      <c r="A232" s="5" t="s">
        <v>1048</v>
      </c>
      <c r="B232" s="5" t="s">
        <v>1049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</row>
    <row r="233" spans="1:19" x14ac:dyDescent="0.25">
      <c r="A233" s="5" t="s">
        <v>1050</v>
      </c>
      <c r="B233" s="5" t="s">
        <v>1051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</row>
    <row r="234" spans="1:19" x14ac:dyDescent="0.25">
      <c r="A234" s="5" t="s">
        <v>1052</v>
      </c>
      <c r="B234" s="5" t="s">
        <v>1053</v>
      </c>
      <c r="F234" s="5">
        <v>0</v>
      </c>
      <c r="G234" s="5">
        <v>459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</row>
    <row r="235" spans="1:19" x14ac:dyDescent="0.25">
      <c r="A235" s="5" t="s">
        <v>218</v>
      </c>
      <c r="B235" s="5" t="s">
        <v>1054</v>
      </c>
      <c r="C235" s="5">
        <v>44595.183668981481</v>
      </c>
      <c r="D235" s="5">
        <v>44595.20453703704</v>
      </c>
      <c r="E235" s="5" t="s">
        <v>667</v>
      </c>
      <c r="F235" s="5">
        <v>427</v>
      </c>
      <c r="G235" s="5">
        <v>0</v>
      </c>
      <c r="H235" s="5">
        <v>11.31</v>
      </c>
      <c r="I235" s="5">
        <v>0</v>
      </c>
      <c r="J235" s="5">
        <v>505</v>
      </c>
      <c r="K235" s="5">
        <v>237</v>
      </c>
      <c r="L235" s="5">
        <v>110</v>
      </c>
      <c r="M235" s="5">
        <v>87</v>
      </c>
      <c r="N235" s="5">
        <v>60</v>
      </c>
      <c r="O235" s="5">
        <v>43</v>
      </c>
      <c r="P235" s="5">
        <v>30.1</v>
      </c>
      <c r="Q235" s="5">
        <v>22.6</v>
      </c>
      <c r="R235" s="5">
        <v>170</v>
      </c>
      <c r="S235" s="5">
        <v>152</v>
      </c>
    </row>
    <row r="236" spans="1:19" x14ac:dyDescent="0.25">
      <c r="A236" s="5" t="s">
        <v>1055</v>
      </c>
      <c r="B236" s="5" t="s">
        <v>1056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</row>
    <row r="237" spans="1:19" x14ac:dyDescent="0.25">
      <c r="A237" s="5" t="s">
        <v>59</v>
      </c>
      <c r="B237" s="5" t="s">
        <v>1057</v>
      </c>
      <c r="C237" s="5">
        <v>44595.508773148147</v>
      </c>
      <c r="D237" s="5">
        <v>44595.529594907406</v>
      </c>
      <c r="E237" s="5" t="s">
        <v>667</v>
      </c>
      <c r="F237" s="5">
        <v>331</v>
      </c>
      <c r="G237" s="5">
        <v>0</v>
      </c>
      <c r="H237" s="5">
        <v>10.19</v>
      </c>
      <c r="I237" s="5">
        <v>686</v>
      </c>
      <c r="J237" s="5">
        <v>436</v>
      </c>
      <c r="K237" s="5">
        <v>184</v>
      </c>
      <c r="L237" s="5">
        <v>131</v>
      </c>
      <c r="M237" s="5">
        <v>88</v>
      </c>
      <c r="N237" s="5">
        <v>67</v>
      </c>
      <c r="O237" s="5">
        <v>46</v>
      </c>
      <c r="P237" s="5">
        <v>28.6</v>
      </c>
      <c r="Q237" s="5">
        <v>20.399999999999999</v>
      </c>
      <c r="R237" s="5">
        <v>171</v>
      </c>
      <c r="S237" s="5">
        <v>154</v>
      </c>
    </row>
    <row r="238" spans="1:19" x14ac:dyDescent="0.25">
      <c r="A238" s="5" t="s">
        <v>1058</v>
      </c>
      <c r="B238" s="5" t="s">
        <v>1059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</row>
    <row r="239" spans="1:19" x14ac:dyDescent="0.25">
      <c r="A239" s="5" t="s">
        <v>1060</v>
      </c>
      <c r="B239" s="5" t="s">
        <v>1061</v>
      </c>
      <c r="F239" s="5">
        <v>0</v>
      </c>
      <c r="G239" s="5">
        <v>416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</row>
    <row r="240" spans="1:19" x14ac:dyDescent="0.25">
      <c r="A240" s="5" t="s">
        <v>1062</v>
      </c>
      <c r="B240" s="5" t="s">
        <v>1063</v>
      </c>
      <c r="F240" s="5">
        <v>0</v>
      </c>
      <c r="G240" s="5">
        <v>304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</row>
    <row r="241" spans="1:19" x14ac:dyDescent="0.25">
      <c r="A241" s="5" t="s">
        <v>1064</v>
      </c>
      <c r="B241" s="5" t="s">
        <v>1065</v>
      </c>
      <c r="F241" s="5">
        <v>0</v>
      </c>
      <c r="G241" s="5">
        <v>559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</row>
    <row r="242" spans="1:19" x14ac:dyDescent="0.25">
      <c r="A242" s="5" t="s">
        <v>1066</v>
      </c>
      <c r="B242" s="5" t="s">
        <v>1067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</row>
    <row r="243" spans="1:19" x14ac:dyDescent="0.25">
      <c r="A243" s="5" t="s">
        <v>1068</v>
      </c>
      <c r="B243" s="5" t="s">
        <v>1069</v>
      </c>
      <c r="C243" s="5">
        <v>44596.047650462962</v>
      </c>
      <c r="D243" s="5">
        <v>44596.068483796298</v>
      </c>
      <c r="E243" s="5" t="s">
        <v>667</v>
      </c>
      <c r="F243" s="5">
        <v>399</v>
      </c>
      <c r="G243" s="5">
        <v>425</v>
      </c>
      <c r="H243" s="5">
        <v>11.1</v>
      </c>
      <c r="I243" s="5">
        <v>0</v>
      </c>
      <c r="J243" s="5">
        <v>298</v>
      </c>
      <c r="K243" s="5">
        <v>221</v>
      </c>
      <c r="L243" s="5">
        <v>96</v>
      </c>
      <c r="M243" s="5">
        <v>84</v>
      </c>
      <c r="N243" s="5">
        <v>70</v>
      </c>
      <c r="O243" s="5">
        <v>52</v>
      </c>
      <c r="P243" s="5">
        <v>24.9</v>
      </c>
      <c r="Q243" s="5">
        <v>22.2</v>
      </c>
      <c r="R243" s="5">
        <v>183</v>
      </c>
      <c r="S243" s="5">
        <v>168</v>
      </c>
    </row>
    <row r="244" spans="1:19" x14ac:dyDescent="0.25">
      <c r="A244" s="5" t="s">
        <v>1070</v>
      </c>
      <c r="B244" s="5" t="s">
        <v>1071</v>
      </c>
      <c r="F244" s="5">
        <v>0</v>
      </c>
      <c r="G244" s="5">
        <v>311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</row>
    <row r="245" spans="1:19" x14ac:dyDescent="0.25">
      <c r="A245" s="5" t="s">
        <v>1072</v>
      </c>
      <c r="B245" s="5" t="s">
        <v>1073</v>
      </c>
      <c r="F245" s="5">
        <v>0</v>
      </c>
      <c r="G245" s="5">
        <v>298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</row>
    <row r="246" spans="1:19" x14ac:dyDescent="0.25">
      <c r="A246" s="5" t="s">
        <v>1074</v>
      </c>
      <c r="B246" s="5" t="s">
        <v>1075</v>
      </c>
      <c r="C246" s="5">
        <v>44595.459027777775</v>
      </c>
      <c r="D246" s="5">
        <v>44595.479826388888</v>
      </c>
      <c r="E246" s="5" t="s">
        <v>667</v>
      </c>
      <c r="F246" s="5">
        <v>406</v>
      </c>
      <c r="G246" s="5">
        <v>502</v>
      </c>
      <c r="H246" s="5">
        <v>11.15</v>
      </c>
      <c r="I246" s="5">
        <v>538</v>
      </c>
      <c r="J246" s="5">
        <v>488</v>
      </c>
      <c r="K246" s="5">
        <v>226</v>
      </c>
      <c r="L246" s="5">
        <v>117</v>
      </c>
      <c r="M246" s="5">
        <v>88</v>
      </c>
      <c r="N246" s="5">
        <v>83</v>
      </c>
      <c r="O246" s="5">
        <v>51</v>
      </c>
      <c r="P246" s="5">
        <v>29.8</v>
      </c>
      <c r="Q246" s="5">
        <v>22.3</v>
      </c>
      <c r="R246" s="5">
        <v>179</v>
      </c>
      <c r="S246" s="5">
        <v>164</v>
      </c>
    </row>
    <row r="247" spans="1:19" x14ac:dyDescent="0.25">
      <c r="A247" s="5" t="s">
        <v>492</v>
      </c>
      <c r="B247" s="5" t="s">
        <v>1076</v>
      </c>
      <c r="F247" s="5">
        <v>0</v>
      </c>
      <c r="G247" s="5">
        <v>523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</row>
    <row r="248" spans="1:19" x14ac:dyDescent="0.25">
      <c r="A248" s="5" t="s">
        <v>1077</v>
      </c>
      <c r="B248" s="5" t="s">
        <v>1078</v>
      </c>
      <c r="F248" s="5">
        <v>0</v>
      </c>
      <c r="G248" s="5">
        <v>403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</row>
    <row r="249" spans="1:19" x14ac:dyDescent="0.25">
      <c r="A249" s="5" t="s">
        <v>1079</v>
      </c>
      <c r="B249" s="5" t="s">
        <v>1080</v>
      </c>
      <c r="C249" s="5">
        <v>44596.484606481485</v>
      </c>
      <c r="D249" s="5">
        <v>44596.50540509259</v>
      </c>
      <c r="E249" s="5" t="s">
        <v>667</v>
      </c>
      <c r="F249" s="5">
        <v>240</v>
      </c>
      <c r="G249" s="5">
        <v>282</v>
      </c>
      <c r="H249" s="5">
        <v>8.93</v>
      </c>
      <c r="I249" s="5">
        <v>334</v>
      </c>
      <c r="J249" s="5">
        <v>530</v>
      </c>
      <c r="K249" s="5">
        <v>134</v>
      </c>
      <c r="L249" s="5">
        <v>117</v>
      </c>
      <c r="M249" s="5">
        <v>87</v>
      </c>
      <c r="N249" s="5">
        <v>79</v>
      </c>
      <c r="O249" s="5">
        <v>42</v>
      </c>
      <c r="P249" s="5">
        <v>30.6</v>
      </c>
      <c r="Q249" s="5">
        <v>17.899999999999999</v>
      </c>
      <c r="R249" s="5">
        <v>0</v>
      </c>
      <c r="S249" s="5">
        <v>0</v>
      </c>
    </row>
    <row r="250" spans="1:19" x14ac:dyDescent="0.25">
      <c r="A250" s="5" t="s">
        <v>1081</v>
      </c>
      <c r="B250" s="5" t="s">
        <v>1082</v>
      </c>
      <c r="F250" s="5">
        <v>0</v>
      </c>
      <c r="G250" s="5">
        <v>508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</row>
    <row r="251" spans="1:19" x14ac:dyDescent="0.25">
      <c r="A251" s="5" t="s">
        <v>1083</v>
      </c>
      <c r="B251" s="5" t="s">
        <v>1084</v>
      </c>
      <c r="F251" s="5">
        <v>0</v>
      </c>
      <c r="G251" s="5">
        <v>461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</row>
    <row r="252" spans="1:19" x14ac:dyDescent="0.25">
      <c r="A252" s="5" t="s">
        <v>157</v>
      </c>
      <c r="B252" s="5" t="s">
        <v>1085</v>
      </c>
      <c r="C252" s="5">
        <v>44596.110520833332</v>
      </c>
      <c r="D252" s="5">
        <v>44596.131319444445</v>
      </c>
      <c r="E252" s="5" t="s">
        <v>667</v>
      </c>
      <c r="F252" s="5">
        <v>303</v>
      </c>
      <c r="G252" s="5">
        <v>0</v>
      </c>
      <c r="H252" s="5">
        <v>9.85</v>
      </c>
      <c r="I252" s="5">
        <v>403</v>
      </c>
      <c r="J252" s="5">
        <v>371</v>
      </c>
      <c r="K252" s="5">
        <v>168</v>
      </c>
      <c r="L252" s="5">
        <v>128</v>
      </c>
      <c r="M252" s="5">
        <v>84</v>
      </c>
      <c r="N252" s="5">
        <v>64</v>
      </c>
      <c r="O252" s="5">
        <v>47</v>
      </c>
      <c r="P252" s="5">
        <v>26.9</v>
      </c>
      <c r="Q252" s="5">
        <v>19.7</v>
      </c>
      <c r="R252" s="5">
        <v>0</v>
      </c>
      <c r="S252" s="5">
        <v>0</v>
      </c>
    </row>
    <row r="253" spans="1:19" x14ac:dyDescent="0.25">
      <c r="A253" s="5" t="s">
        <v>1086</v>
      </c>
      <c r="B253" s="5" t="s">
        <v>1087</v>
      </c>
      <c r="F253" s="5">
        <v>0</v>
      </c>
      <c r="G253" s="5">
        <v>688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</row>
    <row r="254" spans="1:19" x14ac:dyDescent="0.25">
      <c r="A254" s="5" t="s">
        <v>1088</v>
      </c>
      <c r="B254" s="5" t="s">
        <v>1089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</row>
    <row r="255" spans="1:19" x14ac:dyDescent="0.25">
      <c r="A255" s="5" t="s">
        <v>1090</v>
      </c>
      <c r="B255" s="5" t="s">
        <v>1091</v>
      </c>
      <c r="F255" s="5">
        <v>0</v>
      </c>
      <c r="G255" s="5">
        <v>439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</row>
    <row r="256" spans="1:19" x14ac:dyDescent="0.25">
      <c r="A256" s="5" t="s">
        <v>1092</v>
      </c>
      <c r="B256" s="5" t="s">
        <v>1093</v>
      </c>
      <c r="F256" s="5">
        <v>0</v>
      </c>
      <c r="G256" s="5">
        <v>391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</row>
    <row r="257" spans="1:19" x14ac:dyDescent="0.25">
      <c r="A257" s="5" t="s">
        <v>1094</v>
      </c>
      <c r="B257" s="5" t="s">
        <v>1095</v>
      </c>
      <c r="F257" s="5">
        <v>0</v>
      </c>
      <c r="G257" s="5">
        <v>428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1096</v>
      </c>
      <c r="B258" s="5" t="s">
        <v>1097</v>
      </c>
      <c r="F258" s="5">
        <v>0</v>
      </c>
      <c r="G258" s="5">
        <v>441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</row>
    <row r="259" spans="1:19" x14ac:dyDescent="0.25">
      <c r="A259" s="5" t="s">
        <v>304</v>
      </c>
      <c r="B259" s="5" t="s">
        <v>1098</v>
      </c>
      <c r="C259" s="5">
        <v>44596.222974537035</v>
      </c>
      <c r="D259" s="5">
        <v>44596.243807870371</v>
      </c>
      <c r="E259" s="5" t="s">
        <v>667</v>
      </c>
      <c r="F259" s="5">
        <v>456</v>
      </c>
      <c r="G259" s="5">
        <v>0</v>
      </c>
      <c r="H259" s="5">
        <v>11.45</v>
      </c>
      <c r="I259" s="5">
        <v>673</v>
      </c>
      <c r="J259" s="5">
        <v>565</v>
      </c>
      <c r="K259" s="5">
        <v>253</v>
      </c>
      <c r="L259" s="5">
        <v>111</v>
      </c>
      <c r="M259" s="5">
        <v>65</v>
      </c>
      <c r="N259" s="5">
        <v>97</v>
      </c>
      <c r="O259" s="5">
        <v>72</v>
      </c>
      <c r="P259" s="5">
        <v>31.4</v>
      </c>
      <c r="Q259" s="5">
        <v>22.9</v>
      </c>
      <c r="R259" s="5">
        <v>0</v>
      </c>
      <c r="S259" s="5">
        <v>0</v>
      </c>
    </row>
    <row r="260" spans="1:19" x14ac:dyDescent="0.25">
      <c r="A260" s="5" t="s">
        <v>1099</v>
      </c>
      <c r="B260" s="5" t="s">
        <v>1100</v>
      </c>
      <c r="F260" s="5">
        <v>0</v>
      </c>
      <c r="G260" s="5">
        <v>521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</row>
    <row r="261" spans="1:19" x14ac:dyDescent="0.25">
      <c r="A261" s="5" t="s">
        <v>1101</v>
      </c>
      <c r="B261" s="5" t="s">
        <v>1102</v>
      </c>
      <c r="F261" s="5">
        <v>0</v>
      </c>
      <c r="G261" s="5">
        <v>651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1103</v>
      </c>
      <c r="B262" s="5" t="s">
        <v>1104</v>
      </c>
      <c r="F262" s="5">
        <v>0</v>
      </c>
      <c r="G262" s="5">
        <v>420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</row>
    <row r="263" spans="1:19" x14ac:dyDescent="0.25">
      <c r="A263" s="5" t="s">
        <v>1105</v>
      </c>
      <c r="B263" s="5" t="s">
        <v>1106</v>
      </c>
      <c r="F263" s="5">
        <v>0</v>
      </c>
      <c r="G263" s="5">
        <v>486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</row>
    <row r="264" spans="1:19" x14ac:dyDescent="0.25">
      <c r="A264" s="5" t="s">
        <v>1107</v>
      </c>
      <c r="B264" s="5" t="s">
        <v>1108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</row>
    <row r="265" spans="1:19" x14ac:dyDescent="0.25">
      <c r="A265" s="5" t="s">
        <v>306</v>
      </c>
      <c r="B265" s="5" t="s">
        <v>1109</v>
      </c>
      <c r="C265" s="5">
        <v>44595.08934027778</v>
      </c>
      <c r="D265" s="5">
        <v>44595.110208333332</v>
      </c>
      <c r="E265" s="5" t="s">
        <v>667</v>
      </c>
      <c r="F265" s="5">
        <v>347</v>
      </c>
      <c r="G265" s="5">
        <v>0</v>
      </c>
      <c r="H265" s="5">
        <v>10.46</v>
      </c>
      <c r="I265" s="5">
        <v>0</v>
      </c>
      <c r="J265" s="5">
        <v>369</v>
      </c>
      <c r="K265" s="5">
        <v>193</v>
      </c>
      <c r="L265" s="5">
        <v>117</v>
      </c>
      <c r="M265" s="5">
        <v>87</v>
      </c>
      <c r="N265" s="5">
        <v>56</v>
      </c>
      <c r="O265" s="5">
        <v>47</v>
      </c>
      <c r="P265" s="5">
        <v>26.9</v>
      </c>
      <c r="Q265" s="5">
        <v>20.9</v>
      </c>
      <c r="R265" s="5">
        <v>170</v>
      </c>
      <c r="S265" s="5">
        <v>146</v>
      </c>
    </row>
    <row r="266" spans="1:19" x14ac:dyDescent="0.25">
      <c r="A266" s="5" t="s">
        <v>264</v>
      </c>
      <c r="B266" s="5" t="s">
        <v>1110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1111</v>
      </c>
      <c r="B267" s="5" t="s">
        <v>1112</v>
      </c>
      <c r="C267" s="5">
        <v>44595.464791666665</v>
      </c>
      <c r="D267" s="5">
        <v>44595.485636574071</v>
      </c>
      <c r="E267" s="5" t="s">
        <v>667</v>
      </c>
      <c r="F267" s="5">
        <v>313</v>
      </c>
      <c r="G267" s="5">
        <v>343</v>
      </c>
      <c r="H267" s="5">
        <v>10.01</v>
      </c>
      <c r="I267" s="5">
        <v>0</v>
      </c>
      <c r="J267" s="5">
        <v>423</v>
      </c>
      <c r="K267" s="5">
        <v>174</v>
      </c>
      <c r="L267" s="5">
        <v>109</v>
      </c>
      <c r="M267" s="5">
        <v>86</v>
      </c>
      <c r="N267" s="5">
        <v>65</v>
      </c>
      <c r="O267" s="5">
        <v>45</v>
      </c>
      <c r="P267" s="5">
        <v>28.3</v>
      </c>
      <c r="Q267" s="5">
        <v>20</v>
      </c>
      <c r="R267" s="5">
        <v>187</v>
      </c>
      <c r="S267" s="5">
        <v>153</v>
      </c>
    </row>
    <row r="268" spans="1:19" x14ac:dyDescent="0.25">
      <c r="A268" s="5" t="s">
        <v>1113</v>
      </c>
      <c r="B268" s="5" t="s">
        <v>1114</v>
      </c>
      <c r="F268" s="5">
        <v>0</v>
      </c>
      <c r="G268" s="5">
        <v>369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</row>
    <row r="269" spans="1:19" x14ac:dyDescent="0.25">
      <c r="A269" s="5" t="s">
        <v>1115</v>
      </c>
      <c r="B269" s="5" t="s">
        <v>1116</v>
      </c>
      <c r="F269" s="5">
        <v>0</v>
      </c>
      <c r="G269" s="5">
        <v>351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</row>
    <row r="270" spans="1:19" x14ac:dyDescent="0.25">
      <c r="A270" s="5" t="s">
        <v>1117</v>
      </c>
      <c r="B270" s="5" t="s">
        <v>1118</v>
      </c>
      <c r="F270" s="5">
        <v>0</v>
      </c>
      <c r="G270" s="5">
        <v>453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1119</v>
      </c>
      <c r="B271" s="5" t="s">
        <v>1120</v>
      </c>
      <c r="F271" s="5">
        <v>0</v>
      </c>
      <c r="G271" s="5">
        <v>376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</row>
    <row r="272" spans="1:19" x14ac:dyDescent="0.25">
      <c r="A272" s="5" t="s">
        <v>1121</v>
      </c>
      <c r="B272" s="5" t="s">
        <v>1122</v>
      </c>
      <c r="F272" s="5">
        <v>0</v>
      </c>
      <c r="G272" s="5">
        <v>302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</row>
    <row r="273" spans="1:19" x14ac:dyDescent="0.25">
      <c r="A273" s="5" t="s">
        <v>1123</v>
      </c>
      <c r="B273" s="5" t="s">
        <v>1124</v>
      </c>
      <c r="F273" s="5">
        <v>0</v>
      </c>
      <c r="G273" s="5">
        <v>540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</row>
    <row r="274" spans="1:19" x14ac:dyDescent="0.25">
      <c r="A274" s="5" t="s">
        <v>1125</v>
      </c>
      <c r="B274" s="5" t="s">
        <v>1126</v>
      </c>
      <c r="F274" s="5">
        <v>0</v>
      </c>
      <c r="G274" s="5">
        <v>332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</row>
    <row r="275" spans="1:19" x14ac:dyDescent="0.25">
      <c r="A275" s="5" t="s">
        <v>1127</v>
      </c>
      <c r="B275" s="5" t="s">
        <v>1128</v>
      </c>
      <c r="F275" s="5">
        <v>0</v>
      </c>
      <c r="G275" s="5">
        <v>345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</row>
    <row r="276" spans="1:19" x14ac:dyDescent="0.25">
      <c r="A276" s="5" t="s">
        <v>1129</v>
      </c>
      <c r="B276" s="5" t="s">
        <v>1130</v>
      </c>
      <c r="F276" s="5">
        <v>0</v>
      </c>
      <c r="G276" s="5">
        <v>438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440</v>
      </c>
      <c r="B277" s="5" t="s">
        <v>1131</v>
      </c>
      <c r="C277" s="5">
        <v>44594.751840277779</v>
      </c>
      <c r="D277" s="5">
        <v>44594.772638888891</v>
      </c>
      <c r="E277" s="5" t="s">
        <v>667</v>
      </c>
      <c r="F277" s="5">
        <v>556</v>
      </c>
      <c r="G277" s="5">
        <v>588</v>
      </c>
      <c r="H277" s="5">
        <v>12.49</v>
      </c>
      <c r="I277" s="5">
        <v>773</v>
      </c>
      <c r="J277" s="5">
        <v>653</v>
      </c>
      <c r="K277" s="5">
        <v>309</v>
      </c>
      <c r="L277" s="5">
        <v>115</v>
      </c>
      <c r="M277" s="5">
        <v>86</v>
      </c>
      <c r="N277" s="5">
        <v>73</v>
      </c>
      <c r="O277" s="5">
        <v>58</v>
      </c>
      <c r="P277" s="5">
        <v>33</v>
      </c>
      <c r="Q277" s="5">
        <v>25</v>
      </c>
      <c r="R277" s="5">
        <v>0</v>
      </c>
      <c r="S277" s="5">
        <v>0</v>
      </c>
    </row>
    <row r="278" spans="1:19" x14ac:dyDescent="0.25">
      <c r="A278" s="5" t="s">
        <v>1132</v>
      </c>
      <c r="B278" s="5" t="s">
        <v>1133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</row>
    <row r="279" spans="1:19" x14ac:dyDescent="0.25">
      <c r="A279" s="5" t="s">
        <v>1134</v>
      </c>
      <c r="B279" s="5" t="s">
        <v>1135</v>
      </c>
      <c r="F279" s="5">
        <v>0</v>
      </c>
      <c r="G279" s="5">
        <v>358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</row>
    <row r="280" spans="1:19" x14ac:dyDescent="0.25">
      <c r="A280" s="5" t="s">
        <v>1136</v>
      </c>
      <c r="B280" s="5" t="s">
        <v>1137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</row>
    <row r="281" spans="1:19" x14ac:dyDescent="0.25">
      <c r="A281" s="5" t="s">
        <v>1138</v>
      </c>
      <c r="B281" s="5" t="s">
        <v>1139</v>
      </c>
      <c r="F281" s="5">
        <v>0</v>
      </c>
      <c r="G281" s="5">
        <v>421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</row>
    <row r="282" spans="1:19" x14ac:dyDescent="0.25">
      <c r="A282" s="5" t="s">
        <v>1140</v>
      </c>
      <c r="B282" s="5" t="s">
        <v>1141</v>
      </c>
      <c r="F282" s="5">
        <v>0</v>
      </c>
      <c r="G282" s="5">
        <v>556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</row>
    <row r="283" spans="1:19" x14ac:dyDescent="0.25">
      <c r="A283" s="5" t="s">
        <v>502</v>
      </c>
      <c r="B283" s="5" t="s">
        <v>1142</v>
      </c>
      <c r="C283" s="5">
        <v>44595.631724537037</v>
      </c>
      <c r="D283" s="5">
        <v>44595.652546296296</v>
      </c>
      <c r="E283" s="5" t="s">
        <v>667</v>
      </c>
      <c r="F283" s="5">
        <v>367</v>
      </c>
      <c r="G283" s="5">
        <v>360</v>
      </c>
      <c r="H283" s="5">
        <v>10.72</v>
      </c>
      <c r="I283" s="5">
        <v>489</v>
      </c>
      <c r="J283" s="5">
        <v>381</v>
      </c>
      <c r="K283" s="5">
        <v>204</v>
      </c>
      <c r="L283" s="5">
        <v>117</v>
      </c>
      <c r="M283" s="5">
        <v>86</v>
      </c>
      <c r="N283" s="5">
        <v>63</v>
      </c>
      <c r="O283" s="5">
        <v>49</v>
      </c>
      <c r="P283" s="5">
        <v>27.2</v>
      </c>
      <c r="Q283" s="5">
        <v>21.4</v>
      </c>
      <c r="R283" s="5">
        <v>0</v>
      </c>
      <c r="S283" s="5">
        <v>0</v>
      </c>
    </row>
    <row r="284" spans="1:19" x14ac:dyDescent="0.25">
      <c r="A284" s="5" t="s">
        <v>1143</v>
      </c>
      <c r="B284" s="5" t="s">
        <v>1144</v>
      </c>
      <c r="F284" s="5">
        <v>0</v>
      </c>
      <c r="G284" s="5">
        <v>304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</row>
    <row r="285" spans="1:19" x14ac:dyDescent="0.25">
      <c r="A285" s="5" t="s">
        <v>1145</v>
      </c>
      <c r="B285" s="5" t="s">
        <v>1146</v>
      </c>
      <c r="F285" s="5">
        <v>0</v>
      </c>
      <c r="G285" s="5">
        <v>454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x14ac:dyDescent="0.25">
      <c r="A286" s="5" t="s">
        <v>1147</v>
      </c>
      <c r="B286" s="5" t="s">
        <v>1148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1149</v>
      </c>
      <c r="B287" s="5" t="s">
        <v>1150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</row>
    <row r="288" spans="1:19" x14ac:dyDescent="0.25">
      <c r="A288" s="5" t="s">
        <v>1151</v>
      </c>
      <c r="B288" s="5" t="s">
        <v>1152</v>
      </c>
      <c r="C288" s="5">
        <v>44596.133194444446</v>
      </c>
      <c r="D288" s="5">
        <v>44596.154016203705</v>
      </c>
      <c r="E288" s="5" t="s">
        <v>667</v>
      </c>
      <c r="F288" s="5">
        <v>475</v>
      </c>
      <c r="G288" s="5">
        <v>605</v>
      </c>
      <c r="H288" s="5">
        <v>11.77</v>
      </c>
      <c r="I288" s="5">
        <v>672</v>
      </c>
      <c r="J288" s="5">
        <v>532</v>
      </c>
      <c r="K288" s="5">
        <v>264</v>
      </c>
      <c r="L288" s="5">
        <v>123</v>
      </c>
      <c r="M288" s="5">
        <v>87</v>
      </c>
      <c r="N288" s="5">
        <v>76</v>
      </c>
      <c r="O288" s="5">
        <v>55</v>
      </c>
      <c r="P288" s="5">
        <v>30.7</v>
      </c>
      <c r="Q288" s="5">
        <v>23.5</v>
      </c>
      <c r="R288" s="5">
        <v>0</v>
      </c>
      <c r="S288" s="5">
        <v>0</v>
      </c>
    </row>
    <row r="289" spans="1:19" x14ac:dyDescent="0.25">
      <c r="A289" s="5" t="s">
        <v>1153</v>
      </c>
      <c r="B289" s="5" t="s">
        <v>1154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</row>
    <row r="290" spans="1:19" x14ac:dyDescent="0.25">
      <c r="A290" s="5" t="s">
        <v>1155</v>
      </c>
      <c r="B290" s="5" t="s">
        <v>1156</v>
      </c>
      <c r="F290" s="5">
        <v>0</v>
      </c>
      <c r="G290" s="5">
        <v>331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</row>
    <row r="291" spans="1:19" x14ac:dyDescent="0.25">
      <c r="A291" s="5" t="s">
        <v>1157</v>
      </c>
      <c r="B291" s="5" t="s">
        <v>1158</v>
      </c>
      <c r="F291" s="5">
        <v>0</v>
      </c>
      <c r="G291" s="5">
        <v>452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1159</v>
      </c>
      <c r="B292" s="5" t="s">
        <v>1160</v>
      </c>
      <c r="F292" s="5">
        <v>0</v>
      </c>
      <c r="G292" s="5">
        <v>356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</row>
    <row r="293" spans="1:19" x14ac:dyDescent="0.25">
      <c r="A293" s="5" t="s">
        <v>1161</v>
      </c>
      <c r="B293" s="5" t="s">
        <v>1162</v>
      </c>
      <c r="F293" s="5">
        <v>0</v>
      </c>
      <c r="G293" s="5">
        <v>462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</row>
    <row r="294" spans="1:19" x14ac:dyDescent="0.25">
      <c r="A294" s="5" t="s">
        <v>593</v>
      </c>
      <c r="B294" s="5" t="s">
        <v>1163</v>
      </c>
      <c r="C294" s="5">
        <v>44596.099016203705</v>
      </c>
      <c r="D294" s="5">
        <v>44596.119837962964</v>
      </c>
      <c r="E294" s="5" t="s">
        <v>667</v>
      </c>
      <c r="F294" s="5">
        <v>319</v>
      </c>
      <c r="G294" s="5">
        <v>348</v>
      </c>
      <c r="H294" s="5">
        <v>10.130000000000001</v>
      </c>
      <c r="I294" s="5">
        <v>531</v>
      </c>
      <c r="J294" s="5">
        <v>337</v>
      </c>
      <c r="K294" s="5">
        <v>177</v>
      </c>
      <c r="L294" s="5">
        <v>116</v>
      </c>
      <c r="M294" s="5">
        <v>85</v>
      </c>
      <c r="N294" s="5">
        <v>61</v>
      </c>
      <c r="O294" s="5">
        <v>47</v>
      </c>
      <c r="P294" s="5">
        <v>26</v>
      </c>
      <c r="Q294" s="5">
        <v>20.3</v>
      </c>
      <c r="R294" s="5">
        <v>179</v>
      </c>
      <c r="S294" s="5">
        <v>166</v>
      </c>
    </row>
    <row r="295" spans="1:19" x14ac:dyDescent="0.25">
      <c r="A295" s="5" t="s">
        <v>1164</v>
      </c>
      <c r="B295" s="5" t="s">
        <v>1165</v>
      </c>
      <c r="F295" s="5">
        <v>0</v>
      </c>
      <c r="G295" s="5">
        <v>414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</row>
    <row r="296" spans="1:19" x14ac:dyDescent="0.25">
      <c r="A296" s="5" t="s">
        <v>109</v>
      </c>
      <c r="B296" s="5" t="s">
        <v>1166</v>
      </c>
      <c r="C296" s="5">
        <v>44595.042685185188</v>
      </c>
      <c r="D296" s="5">
        <v>44595.06349537037</v>
      </c>
      <c r="E296" s="5" t="s">
        <v>667</v>
      </c>
      <c r="F296" s="5">
        <v>465</v>
      </c>
      <c r="G296" s="5">
        <v>0</v>
      </c>
      <c r="H296" s="5">
        <v>11.74</v>
      </c>
      <c r="I296" s="5">
        <v>537</v>
      </c>
      <c r="J296" s="5">
        <v>436</v>
      </c>
      <c r="K296" s="5">
        <v>259</v>
      </c>
      <c r="L296" s="5">
        <v>113</v>
      </c>
      <c r="M296" s="5">
        <v>86</v>
      </c>
      <c r="N296" s="5">
        <v>72</v>
      </c>
      <c r="O296" s="5">
        <v>54</v>
      </c>
      <c r="P296" s="5">
        <v>28.6</v>
      </c>
      <c r="Q296" s="5">
        <v>23.5</v>
      </c>
      <c r="R296" s="5">
        <v>186</v>
      </c>
      <c r="S296" s="5">
        <v>173</v>
      </c>
    </row>
    <row r="297" spans="1:19" x14ac:dyDescent="0.25">
      <c r="A297" s="5" t="s">
        <v>1167</v>
      </c>
      <c r="B297" s="5" t="s">
        <v>1168</v>
      </c>
      <c r="F297" s="5">
        <v>0</v>
      </c>
      <c r="G297" s="5">
        <v>439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</row>
    <row r="298" spans="1:19" x14ac:dyDescent="0.25">
      <c r="A298" s="5" t="s">
        <v>209</v>
      </c>
      <c r="B298" s="5" t="s">
        <v>1169</v>
      </c>
      <c r="C298" s="5">
        <v>44596.438402777778</v>
      </c>
      <c r="D298" s="5">
        <v>44596.459236111114</v>
      </c>
      <c r="E298" s="5" t="s">
        <v>667</v>
      </c>
      <c r="F298" s="5">
        <v>350</v>
      </c>
      <c r="G298" s="5">
        <v>336</v>
      </c>
      <c r="H298" s="5">
        <v>10.52</v>
      </c>
      <c r="I298" s="5">
        <v>488</v>
      </c>
      <c r="J298" s="5">
        <v>339</v>
      </c>
      <c r="K298" s="5">
        <v>195</v>
      </c>
      <c r="L298" s="5">
        <v>115</v>
      </c>
      <c r="M298" s="5">
        <v>87</v>
      </c>
      <c r="N298" s="5">
        <v>65</v>
      </c>
      <c r="O298" s="5">
        <v>48</v>
      </c>
      <c r="P298" s="5">
        <v>26.1</v>
      </c>
      <c r="Q298" s="5">
        <v>21</v>
      </c>
      <c r="R298" s="5">
        <v>0</v>
      </c>
      <c r="S298" s="5">
        <v>0</v>
      </c>
    </row>
    <row r="299" spans="1:19" x14ac:dyDescent="0.25">
      <c r="A299" s="5" t="s">
        <v>1170</v>
      </c>
      <c r="B299" s="5" t="s">
        <v>1171</v>
      </c>
      <c r="F299" s="5">
        <v>0</v>
      </c>
      <c r="G299" s="5">
        <v>416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</row>
    <row r="300" spans="1:19" x14ac:dyDescent="0.25">
      <c r="A300" s="5" t="s">
        <v>1172</v>
      </c>
      <c r="B300" s="5" t="s">
        <v>1173</v>
      </c>
      <c r="F300" s="5">
        <v>0</v>
      </c>
      <c r="G300" s="5">
        <v>367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</row>
    <row r="301" spans="1:19" x14ac:dyDescent="0.25">
      <c r="A301" s="5" t="s">
        <v>460</v>
      </c>
      <c r="B301" s="5" t="s">
        <v>1174</v>
      </c>
      <c r="C301" s="5">
        <v>44595.958182870374</v>
      </c>
      <c r="D301" s="5">
        <v>44595.978993055556</v>
      </c>
      <c r="E301" s="5" t="s">
        <v>667</v>
      </c>
      <c r="F301" s="5">
        <v>255</v>
      </c>
      <c r="G301" s="5">
        <v>423</v>
      </c>
      <c r="H301" s="5">
        <v>9.1999999999999993</v>
      </c>
      <c r="I301" s="5">
        <v>500</v>
      </c>
      <c r="J301" s="5">
        <v>469</v>
      </c>
      <c r="K301" s="5">
        <v>142</v>
      </c>
      <c r="L301" s="5">
        <v>112</v>
      </c>
      <c r="M301" s="5">
        <v>85</v>
      </c>
      <c r="N301" s="5">
        <v>68</v>
      </c>
      <c r="O301" s="5">
        <v>43</v>
      </c>
      <c r="P301" s="5">
        <v>29.3</v>
      </c>
      <c r="Q301" s="5">
        <v>18.399999999999999</v>
      </c>
      <c r="R301" s="5">
        <v>177</v>
      </c>
      <c r="S301" s="5">
        <v>156</v>
      </c>
    </row>
    <row r="302" spans="1:19" x14ac:dyDescent="0.25">
      <c r="A302" s="5" t="s">
        <v>1175</v>
      </c>
      <c r="B302" s="5" t="s">
        <v>1176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</row>
    <row r="303" spans="1:19" x14ac:dyDescent="0.25">
      <c r="A303" s="5" t="s">
        <v>1177</v>
      </c>
      <c r="B303" s="5" t="s">
        <v>1178</v>
      </c>
      <c r="F303" s="5">
        <v>0</v>
      </c>
      <c r="G303" s="5">
        <v>469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</row>
    <row r="304" spans="1:19" x14ac:dyDescent="0.25">
      <c r="A304" s="5" t="s">
        <v>294</v>
      </c>
      <c r="B304" s="5" t="s">
        <v>1179</v>
      </c>
      <c r="C304" s="5">
        <v>44595.906469907408</v>
      </c>
      <c r="D304" s="5">
        <v>44595.927268518521</v>
      </c>
      <c r="E304" s="5" t="s">
        <v>667</v>
      </c>
      <c r="F304" s="5">
        <v>481</v>
      </c>
      <c r="G304" s="5">
        <v>524</v>
      </c>
      <c r="H304" s="5">
        <v>11.85</v>
      </c>
      <c r="I304" s="5">
        <v>497</v>
      </c>
      <c r="J304" s="5">
        <v>521</v>
      </c>
      <c r="K304" s="5">
        <v>267</v>
      </c>
      <c r="L304" s="5">
        <v>116</v>
      </c>
      <c r="M304" s="5">
        <v>87</v>
      </c>
      <c r="N304" s="5">
        <v>85</v>
      </c>
      <c r="O304" s="5">
        <v>55</v>
      </c>
      <c r="P304" s="5">
        <v>30.4</v>
      </c>
      <c r="Q304" s="5">
        <v>23.7</v>
      </c>
      <c r="R304" s="5">
        <v>184</v>
      </c>
      <c r="S304" s="5">
        <v>168</v>
      </c>
    </row>
    <row r="305" spans="1:19" x14ac:dyDescent="0.25">
      <c r="A305" s="5" t="s">
        <v>1180</v>
      </c>
      <c r="B305" s="5" t="s">
        <v>1181</v>
      </c>
      <c r="F305" s="5">
        <v>0</v>
      </c>
      <c r="G305" s="5">
        <v>377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</row>
    <row r="306" spans="1:19" x14ac:dyDescent="0.25">
      <c r="A306" s="5" t="s">
        <v>1182</v>
      </c>
      <c r="B306" s="5" t="s">
        <v>1183</v>
      </c>
      <c r="F306" s="5">
        <v>0</v>
      </c>
      <c r="G306" s="5">
        <v>345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</row>
    <row r="307" spans="1:19" x14ac:dyDescent="0.25">
      <c r="A307" s="5" t="s">
        <v>1184</v>
      </c>
      <c r="B307" s="5" t="s">
        <v>1185</v>
      </c>
      <c r="F307" s="5">
        <v>0</v>
      </c>
      <c r="G307" s="5">
        <v>367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560</v>
      </c>
      <c r="B308" s="5" t="s">
        <v>1186</v>
      </c>
      <c r="C308" s="5">
        <v>44595.740717592591</v>
      </c>
      <c r="D308" s="5">
        <v>44595.761574074073</v>
      </c>
      <c r="E308" s="5" t="s">
        <v>667</v>
      </c>
      <c r="F308" s="5">
        <v>388</v>
      </c>
      <c r="G308" s="5">
        <v>444</v>
      </c>
      <c r="H308" s="5">
        <v>10.84</v>
      </c>
      <c r="I308" s="5">
        <v>0</v>
      </c>
      <c r="J308" s="5">
        <v>462</v>
      </c>
      <c r="K308" s="5">
        <v>219</v>
      </c>
      <c r="L308" s="5">
        <v>122</v>
      </c>
      <c r="M308" s="5">
        <v>87</v>
      </c>
      <c r="N308" s="5">
        <v>65</v>
      </c>
      <c r="O308" s="5">
        <v>45</v>
      </c>
      <c r="P308" s="5">
        <v>29.2</v>
      </c>
      <c r="Q308" s="5">
        <v>21.9</v>
      </c>
      <c r="R308" s="5">
        <v>162</v>
      </c>
      <c r="S308" s="5">
        <v>143</v>
      </c>
    </row>
    <row r="309" spans="1:19" x14ac:dyDescent="0.25">
      <c r="A309" s="5" t="s">
        <v>1187</v>
      </c>
      <c r="B309" s="5" t="s">
        <v>1188</v>
      </c>
      <c r="F309" s="5">
        <v>0</v>
      </c>
      <c r="G309" s="5">
        <v>607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</row>
    <row r="310" spans="1:19" x14ac:dyDescent="0.25">
      <c r="A310" s="5" t="s">
        <v>1189</v>
      </c>
      <c r="B310" s="5" t="s">
        <v>1190</v>
      </c>
      <c r="F310" s="5">
        <v>0</v>
      </c>
      <c r="G310" s="5">
        <v>281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</row>
    <row r="311" spans="1:19" x14ac:dyDescent="0.25">
      <c r="A311" s="5" t="s">
        <v>81</v>
      </c>
      <c r="B311" s="5" t="s">
        <v>1191</v>
      </c>
      <c r="C311" s="5">
        <v>44594.810393518521</v>
      </c>
      <c r="D311" s="5">
        <v>44594.831192129626</v>
      </c>
      <c r="E311" s="5" t="s">
        <v>667</v>
      </c>
      <c r="F311" s="5">
        <v>400</v>
      </c>
      <c r="G311" s="5">
        <v>0</v>
      </c>
      <c r="H311" s="5">
        <v>11.1</v>
      </c>
      <c r="I311" s="5">
        <v>559</v>
      </c>
      <c r="J311" s="5">
        <v>320</v>
      </c>
      <c r="K311" s="5">
        <v>222</v>
      </c>
      <c r="L311" s="5">
        <v>111</v>
      </c>
      <c r="M311" s="5">
        <v>88</v>
      </c>
      <c r="N311" s="5">
        <v>66</v>
      </c>
      <c r="O311" s="5">
        <v>50</v>
      </c>
      <c r="P311" s="5">
        <v>25.5</v>
      </c>
      <c r="Q311" s="5">
        <v>22.2</v>
      </c>
      <c r="R311" s="5">
        <v>0</v>
      </c>
      <c r="S311" s="5">
        <v>0</v>
      </c>
    </row>
    <row r="312" spans="1:19" x14ac:dyDescent="0.25">
      <c r="A312" s="5" t="s">
        <v>1192</v>
      </c>
      <c r="B312" s="5" t="s">
        <v>1193</v>
      </c>
      <c r="F312" s="5">
        <v>0</v>
      </c>
      <c r="G312" s="5">
        <v>422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</row>
    <row r="313" spans="1:19" x14ac:dyDescent="0.25">
      <c r="A313" s="5" t="s">
        <v>1194</v>
      </c>
      <c r="B313" s="5" t="s">
        <v>1195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</row>
    <row r="314" spans="1:19" x14ac:dyDescent="0.25">
      <c r="A314" s="5" t="s">
        <v>65</v>
      </c>
      <c r="B314" s="5" t="s">
        <v>1196</v>
      </c>
      <c r="C314" s="5">
        <v>44595.827708333331</v>
      </c>
      <c r="D314" s="5">
        <v>44595.848530092589</v>
      </c>
      <c r="E314" s="5" t="s">
        <v>667</v>
      </c>
      <c r="F314" s="5">
        <v>254</v>
      </c>
      <c r="G314" s="5">
        <v>368</v>
      </c>
      <c r="H314" s="5">
        <v>9.34</v>
      </c>
      <c r="I314" s="5">
        <v>346</v>
      </c>
      <c r="J314" s="5">
        <v>179</v>
      </c>
      <c r="K314" s="5">
        <v>141</v>
      </c>
      <c r="L314" s="5">
        <v>102</v>
      </c>
      <c r="M314" s="5">
        <v>87</v>
      </c>
      <c r="N314" s="5">
        <v>42</v>
      </c>
      <c r="O314" s="5">
        <v>42</v>
      </c>
      <c r="P314" s="5">
        <v>20.5</v>
      </c>
      <c r="Q314" s="5">
        <v>18.7</v>
      </c>
      <c r="R314" s="5">
        <v>0</v>
      </c>
      <c r="S314" s="5">
        <v>0</v>
      </c>
    </row>
    <row r="315" spans="1:19" x14ac:dyDescent="0.25">
      <c r="A315" s="5" t="s">
        <v>1197</v>
      </c>
      <c r="B315" s="5" t="s">
        <v>1198</v>
      </c>
      <c r="F315" s="5">
        <v>0</v>
      </c>
      <c r="G315" s="5">
        <v>379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</row>
    <row r="316" spans="1:19" x14ac:dyDescent="0.25">
      <c r="A316" s="5" t="s">
        <v>1199</v>
      </c>
      <c r="B316" s="5" t="s">
        <v>1200</v>
      </c>
      <c r="F316" s="5">
        <v>0</v>
      </c>
      <c r="G316" s="5">
        <v>387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</row>
    <row r="317" spans="1:19" x14ac:dyDescent="0.25">
      <c r="A317" s="5" t="s">
        <v>1201</v>
      </c>
      <c r="B317" s="5" t="s">
        <v>1202</v>
      </c>
      <c r="F317" s="5">
        <v>0</v>
      </c>
      <c r="G317" s="5">
        <v>500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</row>
    <row r="318" spans="1:19" x14ac:dyDescent="0.25">
      <c r="A318" s="5" t="s">
        <v>314</v>
      </c>
      <c r="B318" s="5" t="s">
        <v>1203</v>
      </c>
      <c r="C318" s="5">
        <v>44595.124201388891</v>
      </c>
      <c r="D318" s="5">
        <v>44595.145011574074</v>
      </c>
      <c r="E318" s="5" t="s">
        <v>667</v>
      </c>
      <c r="F318" s="5">
        <v>562</v>
      </c>
      <c r="G318" s="5">
        <v>606</v>
      </c>
      <c r="H318" s="5">
        <v>12.59</v>
      </c>
      <c r="I318" s="5">
        <v>793</v>
      </c>
      <c r="J318" s="5">
        <v>574</v>
      </c>
      <c r="K318" s="5">
        <v>312</v>
      </c>
      <c r="L318" s="5">
        <v>113</v>
      </c>
      <c r="M318" s="5">
        <v>87</v>
      </c>
      <c r="N318" s="5">
        <v>74</v>
      </c>
      <c r="O318" s="5">
        <v>58</v>
      </c>
      <c r="P318" s="5">
        <v>31.5</v>
      </c>
      <c r="Q318" s="5">
        <v>25.2</v>
      </c>
      <c r="R318" s="5">
        <v>0</v>
      </c>
      <c r="S318" s="5">
        <v>0</v>
      </c>
    </row>
    <row r="319" spans="1:19" x14ac:dyDescent="0.25">
      <c r="A319" s="5" t="s">
        <v>1204</v>
      </c>
      <c r="B319" s="5" t="s">
        <v>1205</v>
      </c>
      <c r="F319" s="5">
        <v>0</v>
      </c>
      <c r="G319" s="5">
        <v>431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</row>
    <row r="320" spans="1:19" x14ac:dyDescent="0.25">
      <c r="A320" s="5" t="s">
        <v>1206</v>
      </c>
      <c r="B320" s="5" t="s">
        <v>1207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1208</v>
      </c>
      <c r="B321" s="5" t="s">
        <v>1209</v>
      </c>
      <c r="F321" s="5">
        <v>0</v>
      </c>
      <c r="G321" s="5">
        <v>432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</row>
    <row r="322" spans="1:19" x14ac:dyDescent="0.25">
      <c r="A322" s="5" t="s">
        <v>1210</v>
      </c>
      <c r="B322" s="5" t="s">
        <v>1211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</row>
    <row r="323" spans="1:19" x14ac:dyDescent="0.25">
      <c r="A323" s="5" t="s">
        <v>344</v>
      </c>
      <c r="B323" s="5" t="s">
        <v>1212</v>
      </c>
      <c r="C323" s="5">
        <v>44595.827766203707</v>
      </c>
      <c r="D323" s="5">
        <v>44595.848564814813</v>
      </c>
      <c r="E323" s="5" t="s">
        <v>667</v>
      </c>
      <c r="F323" s="5">
        <v>271</v>
      </c>
      <c r="G323" s="5">
        <v>0</v>
      </c>
      <c r="H323" s="5">
        <v>9.4700000000000006</v>
      </c>
      <c r="I323" s="5">
        <v>464</v>
      </c>
      <c r="J323" s="5">
        <v>325</v>
      </c>
      <c r="K323" s="5">
        <v>150</v>
      </c>
      <c r="L323" s="5">
        <v>114</v>
      </c>
      <c r="M323" s="5">
        <v>88</v>
      </c>
      <c r="N323" s="5">
        <v>56</v>
      </c>
      <c r="O323" s="5">
        <v>43</v>
      </c>
      <c r="P323" s="5">
        <v>25.7</v>
      </c>
      <c r="Q323" s="5">
        <v>18.899999999999999</v>
      </c>
      <c r="R323" s="5">
        <v>165</v>
      </c>
      <c r="S323" s="5">
        <v>139</v>
      </c>
    </row>
    <row r="324" spans="1:19" x14ac:dyDescent="0.25">
      <c r="A324" s="5" t="s">
        <v>1213</v>
      </c>
      <c r="B324" s="5" t="s">
        <v>1214</v>
      </c>
      <c r="F324" s="5">
        <v>0</v>
      </c>
      <c r="G324" s="5">
        <v>417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</row>
    <row r="325" spans="1:19" x14ac:dyDescent="0.25">
      <c r="A325" s="5" t="s">
        <v>1215</v>
      </c>
      <c r="B325" s="5" t="s">
        <v>1216</v>
      </c>
      <c r="F325" s="5">
        <v>0</v>
      </c>
      <c r="G325" s="5">
        <v>443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</row>
    <row r="326" spans="1:19" x14ac:dyDescent="0.25">
      <c r="A326" s="5" t="s">
        <v>1217</v>
      </c>
      <c r="B326" s="5" t="s">
        <v>1218</v>
      </c>
      <c r="F326" s="5">
        <v>0</v>
      </c>
      <c r="G326" s="5">
        <v>401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</row>
    <row r="327" spans="1:19" x14ac:dyDescent="0.25">
      <c r="A327" s="5" t="s">
        <v>454</v>
      </c>
      <c r="B327" s="5" t="s">
        <v>1219</v>
      </c>
      <c r="C327" s="5">
        <v>44595.974780092591</v>
      </c>
      <c r="D327" s="5">
        <v>44595.995578703703</v>
      </c>
      <c r="E327" s="5" t="s">
        <v>667</v>
      </c>
      <c r="F327" s="5">
        <v>374</v>
      </c>
      <c r="G327" s="5">
        <v>446</v>
      </c>
      <c r="H327" s="5">
        <v>10.74</v>
      </c>
      <c r="I327" s="5">
        <v>454</v>
      </c>
      <c r="J327" s="5">
        <v>511</v>
      </c>
      <c r="K327" s="5">
        <v>208</v>
      </c>
      <c r="L327" s="5">
        <v>113</v>
      </c>
      <c r="M327" s="5">
        <v>84</v>
      </c>
      <c r="N327" s="5">
        <v>80</v>
      </c>
      <c r="O327" s="5">
        <v>51</v>
      </c>
      <c r="P327" s="5">
        <v>30.2</v>
      </c>
      <c r="Q327" s="5">
        <v>21.5</v>
      </c>
      <c r="R327" s="5">
        <v>170</v>
      </c>
      <c r="S327" s="5">
        <v>157</v>
      </c>
    </row>
    <row r="328" spans="1:19" x14ac:dyDescent="0.25">
      <c r="A328" s="5" t="s">
        <v>368</v>
      </c>
      <c r="B328" s="5" t="s">
        <v>1220</v>
      </c>
      <c r="C328" s="5">
        <v>44594.972546296296</v>
      </c>
      <c r="D328" s="5">
        <v>44594.993333333332</v>
      </c>
      <c r="E328" s="5" t="s">
        <v>667</v>
      </c>
      <c r="F328" s="5">
        <v>191</v>
      </c>
      <c r="G328" s="5">
        <v>0</v>
      </c>
      <c r="H328" s="5">
        <v>8.27</v>
      </c>
      <c r="I328" s="5">
        <v>242</v>
      </c>
      <c r="J328" s="5">
        <v>205</v>
      </c>
      <c r="K328" s="5">
        <v>106</v>
      </c>
      <c r="L328" s="5">
        <v>113</v>
      </c>
      <c r="M328" s="5">
        <v>78</v>
      </c>
      <c r="N328" s="5">
        <v>53</v>
      </c>
      <c r="O328" s="5">
        <v>40</v>
      </c>
      <c r="P328" s="5">
        <v>21.6</v>
      </c>
      <c r="Q328" s="5">
        <v>16.5</v>
      </c>
      <c r="R328" s="5">
        <v>0</v>
      </c>
      <c r="S328" s="5">
        <v>0</v>
      </c>
    </row>
    <row r="329" spans="1:19" x14ac:dyDescent="0.25">
      <c r="A329" s="5" t="s">
        <v>1221</v>
      </c>
      <c r="B329" s="5" t="s">
        <v>1222</v>
      </c>
      <c r="F329" s="5">
        <v>0</v>
      </c>
      <c r="G329" s="5">
        <v>191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</row>
    <row r="330" spans="1:19" x14ac:dyDescent="0.25">
      <c r="A330" s="5" t="s">
        <v>540</v>
      </c>
      <c r="B330" s="5" t="s">
        <v>1223</v>
      </c>
      <c r="C330" s="5">
        <v>44596.442719907405</v>
      </c>
      <c r="D330" s="5">
        <v>44596.463518518518</v>
      </c>
      <c r="E330" s="5" t="s">
        <v>667</v>
      </c>
      <c r="F330" s="5">
        <v>310</v>
      </c>
      <c r="G330" s="5">
        <v>420</v>
      </c>
      <c r="H330" s="5">
        <v>10.07</v>
      </c>
      <c r="I330" s="5">
        <v>0</v>
      </c>
      <c r="J330" s="5">
        <v>299</v>
      </c>
      <c r="K330" s="5">
        <v>172</v>
      </c>
      <c r="L330" s="5">
        <v>122</v>
      </c>
      <c r="M330" s="5">
        <v>86</v>
      </c>
      <c r="N330" s="5">
        <v>65</v>
      </c>
      <c r="O330" s="5">
        <v>46</v>
      </c>
      <c r="P330" s="5">
        <v>24.9</v>
      </c>
      <c r="Q330" s="5">
        <v>20.100000000000001</v>
      </c>
      <c r="R330" s="5">
        <v>175</v>
      </c>
      <c r="S330" s="5">
        <v>161</v>
      </c>
    </row>
    <row r="331" spans="1:19" x14ac:dyDescent="0.25">
      <c r="A331" s="5" t="s">
        <v>1224</v>
      </c>
      <c r="B331" s="5" t="s">
        <v>1225</v>
      </c>
      <c r="C331" s="5">
        <v>44595.057476851849</v>
      </c>
      <c r="D331" s="5">
        <v>44595.078298611108</v>
      </c>
      <c r="E331" s="5" t="s">
        <v>667</v>
      </c>
      <c r="F331" s="5">
        <v>507</v>
      </c>
      <c r="G331" s="5">
        <v>583</v>
      </c>
      <c r="H331" s="5">
        <v>12.11</v>
      </c>
      <c r="I331" s="5">
        <v>746</v>
      </c>
      <c r="J331" s="5">
        <v>563</v>
      </c>
      <c r="K331" s="5">
        <v>282</v>
      </c>
      <c r="L331" s="5">
        <v>111</v>
      </c>
      <c r="M331" s="5">
        <v>87</v>
      </c>
      <c r="N331" s="5">
        <v>87</v>
      </c>
      <c r="O331" s="5">
        <v>56</v>
      </c>
      <c r="P331" s="5">
        <v>31.3</v>
      </c>
      <c r="Q331" s="5">
        <v>24.2</v>
      </c>
      <c r="R331" s="5">
        <v>0</v>
      </c>
      <c r="S331" s="5">
        <v>0</v>
      </c>
    </row>
    <row r="332" spans="1:19" x14ac:dyDescent="0.25">
      <c r="A332" s="5" t="s">
        <v>1226</v>
      </c>
      <c r="B332" s="5" t="s">
        <v>1227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1228</v>
      </c>
      <c r="B333" s="5" t="s">
        <v>1229</v>
      </c>
      <c r="F333" s="5">
        <v>0</v>
      </c>
      <c r="G333" s="5">
        <v>362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</row>
    <row r="334" spans="1:19" x14ac:dyDescent="0.25">
      <c r="A334" s="5" t="s">
        <v>1230</v>
      </c>
      <c r="B334" s="5" t="s">
        <v>1231</v>
      </c>
      <c r="F334" s="5">
        <v>0</v>
      </c>
      <c r="G334" s="5">
        <v>342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</row>
    <row r="335" spans="1:19" x14ac:dyDescent="0.25">
      <c r="A335" s="5" t="s">
        <v>578</v>
      </c>
      <c r="B335" s="5" t="s">
        <v>1232</v>
      </c>
      <c r="C335" s="5">
        <v>44596.191805555558</v>
      </c>
      <c r="D335" s="5">
        <v>44596.21266203704</v>
      </c>
      <c r="E335" s="5" t="s">
        <v>667</v>
      </c>
      <c r="F335" s="5">
        <v>325</v>
      </c>
      <c r="G335" s="5">
        <v>345</v>
      </c>
      <c r="H335" s="5">
        <v>10.27</v>
      </c>
      <c r="I335" s="5">
        <v>431</v>
      </c>
      <c r="J335" s="5">
        <v>239</v>
      </c>
      <c r="K335" s="5">
        <v>180</v>
      </c>
      <c r="L335" s="5">
        <v>97</v>
      </c>
      <c r="M335" s="5">
        <v>85</v>
      </c>
      <c r="N335" s="5">
        <v>62</v>
      </c>
      <c r="O335" s="5">
        <v>44</v>
      </c>
      <c r="P335" s="5">
        <v>22.9</v>
      </c>
      <c r="Q335" s="5">
        <v>20.5</v>
      </c>
      <c r="R335" s="5">
        <v>0</v>
      </c>
      <c r="S335" s="5">
        <v>0</v>
      </c>
    </row>
    <row r="336" spans="1:19" x14ac:dyDescent="0.25">
      <c r="A336" s="5" t="s">
        <v>155</v>
      </c>
      <c r="B336" s="5" t="s">
        <v>1233</v>
      </c>
      <c r="C336" s="5">
        <v>44595.444861111115</v>
      </c>
      <c r="D336" s="5">
        <v>44595.465682870374</v>
      </c>
      <c r="E336" s="5" t="s">
        <v>667</v>
      </c>
      <c r="F336" s="5">
        <v>599</v>
      </c>
      <c r="G336" s="5">
        <v>634</v>
      </c>
      <c r="H336" s="5">
        <v>12.89</v>
      </c>
      <c r="I336" s="5">
        <v>0</v>
      </c>
      <c r="J336" s="5">
        <v>560</v>
      </c>
      <c r="K336" s="5">
        <v>333</v>
      </c>
      <c r="L336" s="5">
        <v>116</v>
      </c>
      <c r="M336" s="5">
        <v>87</v>
      </c>
      <c r="N336" s="5">
        <v>83</v>
      </c>
      <c r="O336" s="5">
        <v>60</v>
      </c>
      <c r="P336" s="5">
        <v>31.3</v>
      </c>
      <c r="Q336" s="5">
        <v>25.8</v>
      </c>
      <c r="R336" s="5">
        <v>179</v>
      </c>
      <c r="S336" s="5">
        <v>158</v>
      </c>
    </row>
    <row r="337" spans="1:19" x14ac:dyDescent="0.25">
      <c r="A337" s="5" t="s">
        <v>456</v>
      </c>
      <c r="B337" s="5" t="s">
        <v>1234</v>
      </c>
      <c r="F337" s="5">
        <v>0</v>
      </c>
      <c r="G337" s="5">
        <v>489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</row>
    <row r="338" spans="1:19" x14ac:dyDescent="0.25">
      <c r="A338" s="5" t="s">
        <v>362</v>
      </c>
      <c r="B338" s="5" t="s">
        <v>1235</v>
      </c>
      <c r="C338" s="5">
        <v>44595.678946759261</v>
      </c>
      <c r="D338" s="5">
        <v>44595.69976851852</v>
      </c>
      <c r="E338" s="5" t="s">
        <v>667</v>
      </c>
      <c r="F338" s="5">
        <v>345</v>
      </c>
      <c r="G338" s="5">
        <v>327</v>
      </c>
      <c r="H338" s="5">
        <v>10.45</v>
      </c>
      <c r="I338" s="5">
        <v>508</v>
      </c>
      <c r="J338" s="5">
        <v>382</v>
      </c>
      <c r="K338" s="5">
        <v>192</v>
      </c>
      <c r="L338" s="5">
        <v>114</v>
      </c>
      <c r="M338" s="5">
        <v>86</v>
      </c>
      <c r="N338" s="5">
        <v>65</v>
      </c>
      <c r="O338" s="5">
        <v>48</v>
      </c>
      <c r="P338" s="5">
        <v>27.2</v>
      </c>
      <c r="Q338" s="5">
        <v>20.9</v>
      </c>
      <c r="R338" s="5">
        <v>0</v>
      </c>
      <c r="S338" s="5">
        <v>0</v>
      </c>
    </row>
    <row r="339" spans="1:19" x14ac:dyDescent="0.25">
      <c r="A339" s="5" t="s">
        <v>546</v>
      </c>
      <c r="B339" s="5" t="s">
        <v>1236</v>
      </c>
      <c r="C339" s="5">
        <v>44595.479907407411</v>
      </c>
      <c r="D339" s="5">
        <v>44595.500717592593</v>
      </c>
      <c r="E339" s="5" t="s">
        <v>667</v>
      </c>
      <c r="F339" s="5">
        <v>361</v>
      </c>
      <c r="G339" s="5">
        <v>427</v>
      </c>
      <c r="H339" s="5">
        <v>10.65</v>
      </c>
      <c r="I339" s="5">
        <v>596</v>
      </c>
      <c r="J339" s="5">
        <v>287</v>
      </c>
      <c r="K339" s="5">
        <v>200</v>
      </c>
      <c r="L339" s="5">
        <v>112</v>
      </c>
      <c r="M339" s="5">
        <v>89</v>
      </c>
      <c r="N339" s="5">
        <v>54</v>
      </c>
      <c r="O339" s="5">
        <v>48</v>
      </c>
      <c r="P339" s="5">
        <v>24.5</v>
      </c>
      <c r="Q339" s="5">
        <v>21.3</v>
      </c>
      <c r="R339" s="5">
        <v>0</v>
      </c>
      <c r="S339" s="5">
        <v>0</v>
      </c>
    </row>
    <row r="340" spans="1:19" x14ac:dyDescent="0.25">
      <c r="A340" s="5" t="s">
        <v>1237</v>
      </c>
      <c r="B340" s="5" t="s">
        <v>1238</v>
      </c>
      <c r="F340" s="5">
        <v>0</v>
      </c>
      <c r="G340" s="5">
        <v>306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</row>
    <row r="341" spans="1:19" x14ac:dyDescent="0.25">
      <c r="A341" s="5" t="s">
        <v>1239</v>
      </c>
      <c r="B341" s="5" t="s">
        <v>1240</v>
      </c>
      <c r="F341" s="5">
        <v>0</v>
      </c>
      <c r="G341" s="5">
        <v>338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</row>
    <row r="342" spans="1:19" x14ac:dyDescent="0.25">
      <c r="A342" s="5" t="s">
        <v>526</v>
      </c>
      <c r="B342" s="5" t="s">
        <v>1241</v>
      </c>
      <c r="C342" s="5">
        <v>44596.353414351855</v>
      </c>
      <c r="D342" s="5">
        <v>44596.374282407407</v>
      </c>
      <c r="E342" s="5" t="s">
        <v>667</v>
      </c>
      <c r="F342" s="5">
        <v>449</v>
      </c>
      <c r="G342" s="5">
        <v>502</v>
      </c>
      <c r="H342" s="5">
        <v>11.6</v>
      </c>
      <c r="I342" s="5">
        <v>271</v>
      </c>
      <c r="J342" s="5">
        <v>445</v>
      </c>
      <c r="K342" s="5">
        <v>250</v>
      </c>
      <c r="L342" s="5">
        <v>124</v>
      </c>
      <c r="M342" s="5">
        <v>89</v>
      </c>
      <c r="N342" s="5">
        <v>73</v>
      </c>
      <c r="O342" s="5">
        <v>52</v>
      </c>
      <c r="P342" s="5">
        <v>28.8</v>
      </c>
      <c r="Q342" s="5">
        <v>23.2</v>
      </c>
      <c r="R342" s="5">
        <v>156</v>
      </c>
      <c r="S342" s="5">
        <v>134</v>
      </c>
    </row>
    <row r="343" spans="1:19" x14ac:dyDescent="0.25">
      <c r="A343" s="5" t="s">
        <v>1242</v>
      </c>
      <c r="B343" s="5" t="s">
        <v>1243</v>
      </c>
      <c r="F343" s="5">
        <v>0</v>
      </c>
      <c r="G343" s="5">
        <v>455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</row>
    <row r="344" spans="1:19" x14ac:dyDescent="0.25">
      <c r="A344" s="5" t="s">
        <v>1244</v>
      </c>
      <c r="B344" s="5" t="s">
        <v>1245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</row>
    <row r="345" spans="1:19" x14ac:dyDescent="0.25">
      <c r="A345" s="5" t="s">
        <v>1246</v>
      </c>
      <c r="B345" s="5" t="s">
        <v>1247</v>
      </c>
      <c r="F345" s="5">
        <v>0</v>
      </c>
      <c r="G345" s="5">
        <v>445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</row>
    <row r="346" spans="1:19" x14ac:dyDescent="0.25">
      <c r="A346" s="5" t="s">
        <v>1248</v>
      </c>
      <c r="B346" s="5" t="s">
        <v>1249</v>
      </c>
      <c r="F346" s="5">
        <v>0</v>
      </c>
      <c r="G346" s="5">
        <v>283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</row>
    <row r="347" spans="1:19" x14ac:dyDescent="0.25">
      <c r="A347" s="5" t="s">
        <v>159</v>
      </c>
      <c r="B347" s="5" t="s">
        <v>1250</v>
      </c>
      <c r="C347" s="5">
        <v>44595.61278935185</v>
      </c>
      <c r="D347" s="5">
        <v>44595.633599537039</v>
      </c>
      <c r="E347" s="5" t="s">
        <v>667</v>
      </c>
      <c r="F347" s="5">
        <v>408</v>
      </c>
      <c r="G347" s="5">
        <v>434</v>
      </c>
      <c r="H347" s="5">
        <v>11.21</v>
      </c>
      <c r="I347" s="5">
        <v>500</v>
      </c>
      <c r="J347" s="5">
        <v>292</v>
      </c>
      <c r="K347" s="5">
        <v>227</v>
      </c>
      <c r="L347" s="5">
        <v>105</v>
      </c>
      <c r="M347" s="5">
        <v>88</v>
      </c>
      <c r="N347" s="5">
        <v>62</v>
      </c>
      <c r="O347" s="5">
        <v>50</v>
      </c>
      <c r="P347" s="5">
        <v>24.7</v>
      </c>
      <c r="Q347" s="5">
        <v>22.4</v>
      </c>
      <c r="R347" s="5">
        <v>0</v>
      </c>
      <c r="S347" s="5">
        <v>0</v>
      </c>
    </row>
    <row r="348" spans="1:19" x14ac:dyDescent="0.25">
      <c r="A348" s="5" t="s">
        <v>1251</v>
      </c>
      <c r="B348" s="5" t="s">
        <v>1252</v>
      </c>
      <c r="F348" s="5">
        <v>0</v>
      </c>
      <c r="G348" s="5">
        <v>476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</row>
    <row r="349" spans="1:19" x14ac:dyDescent="0.25">
      <c r="A349" s="5" t="s">
        <v>101</v>
      </c>
      <c r="B349" s="5" t="s">
        <v>1253</v>
      </c>
      <c r="C349" s="5">
        <v>44595.760034722225</v>
      </c>
      <c r="D349" s="5">
        <v>44595.780844907407</v>
      </c>
      <c r="E349" s="5" t="s">
        <v>667</v>
      </c>
      <c r="F349" s="5">
        <v>495</v>
      </c>
      <c r="G349" s="5">
        <v>509</v>
      </c>
      <c r="H349" s="5">
        <v>12.01</v>
      </c>
      <c r="I349" s="5">
        <v>433</v>
      </c>
      <c r="J349" s="5">
        <v>460</v>
      </c>
      <c r="K349" s="5">
        <v>275</v>
      </c>
      <c r="L349" s="5">
        <v>110</v>
      </c>
      <c r="M349" s="5">
        <v>89</v>
      </c>
      <c r="N349" s="5">
        <v>71</v>
      </c>
      <c r="O349" s="5">
        <v>54</v>
      </c>
      <c r="P349" s="5">
        <v>29.1</v>
      </c>
      <c r="Q349" s="5">
        <v>24</v>
      </c>
      <c r="R349" s="5">
        <v>171</v>
      </c>
      <c r="S349" s="5">
        <v>151</v>
      </c>
    </row>
    <row r="350" spans="1:19" x14ac:dyDescent="0.25">
      <c r="A350" s="5" t="s">
        <v>1254</v>
      </c>
      <c r="B350" s="5" t="s">
        <v>1255</v>
      </c>
      <c r="F350" s="5">
        <v>0</v>
      </c>
      <c r="G350" s="5">
        <v>802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</row>
    <row r="351" spans="1:19" x14ac:dyDescent="0.25">
      <c r="A351" s="5" t="s">
        <v>1256</v>
      </c>
      <c r="B351" s="5" t="s">
        <v>1257</v>
      </c>
      <c r="F351" s="5">
        <v>0</v>
      </c>
      <c r="G351" s="5">
        <v>544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</row>
    <row r="352" spans="1:19" x14ac:dyDescent="0.25">
      <c r="A352" s="5" t="s">
        <v>1258</v>
      </c>
      <c r="B352" s="5" t="s">
        <v>1259</v>
      </c>
      <c r="F352" s="5">
        <v>0</v>
      </c>
      <c r="G352" s="5">
        <v>429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</row>
    <row r="353" spans="1:19" x14ac:dyDescent="0.25">
      <c r="A353" s="5" t="s">
        <v>1260</v>
      </c>
      <c r="B353" s="5" t="s">
        <v>1261</v>
      </c>
      <c r="F353" s="5">
        <v>0</v>
      </c>
      <c r="G353" s="5">
        <v>410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</row>
    <row r="354" spans="1:19" x14ac:dyDescent="0.25">
      <c r="A354" s="5" t="s">
        <v>1262</v>
      </c>
      <c r="B354" s="5" t="s">
        <v>1263</v>
      </c>
      <c r="F354" s="5">
        <v>0</v>
      </c>
      <c r="G354" s="5">
        <v>466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</row>
    <row r="355" spans="1:19" x14ac:dyDescent="0.25">
      <c r="A355" s="5" t="s">
        <v>1264</v>
      </c>
      <c r="B355" s="5" t="s">
        <v>1265</v>
      </c>
      <c r="F355" s="5">
        <v>0</v>
      </c>
      <c r="G355" s="5">
        <v>227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</row>
    <row r="356" spans="1:19" x14ac:dyDescent="0.25">
      <c r="A356" s="5" t="s">
        <v>1266</v>
      </c>
      <c r="B356" s="5" t="s">
        <v>1267</v>
      </c>
      <c r="F356" s="5">
        <v>0</v>
      </c>
      <c r="G356" s="5">
        <v>289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</row>
    <row r="357" spans="1:19" x14ac:dyDescent="0.25">
      <c r="A357" s="5" t="s">
        <v>252</v>
      </c>
      <c r="B357" s="5" t="s">
        <v>1268</v>
      </c>
      <c r="C357" s="5">
        <v>44595.523981481485</v>
      </c>
      <c r="D357" s="5">
        <v>44595.544803240744</v>
      </c>
      <c r="E357" s="5" t="s">
        <v>667</v>
      </c>
      <c r="F357" s="5">
        <v>341</v>
      </c>
      <c r="G357" s="5">
        <v>422</v>
      </c>
      <c r="H357" s="5">
        <v>10.32</v>
      </c>
      <c r="I357" s="5">
        <v>494</v>
      </c>
      <c r="J357" s="5">
        <v>377</v>
      </c>
      <c r="K357" s="5">
        <v>189</v>
      </c>
      <c r="L357" s="5">
        <v>123</v>
      </c>
      <c r="M357" s="5">
        <v>87</v>
      </c>
      <c r="N357" s="5">
        <v>61</v>
      </c>
      <c r="O357" s="5">
        <v>48</v>
      </c>
      <c r="P357" s="5">
        <v>27.1</v>
      </c>
      <c r="Q357" s="5">
        <v>20.6</v>
      </c>
      <c r="R357" s="5">
        <v>181</v>
      </c>
      <c r="S357" s="5">
        <v>168</v>
      </c>
    </row>
    <row r="358" spans="1:19" x14ac:dyDescent="0.25">
      <c r="A358" s="5" t="s">
        <v>1269</v>
      </c>
      <c r="B358" s="5" t="s">
        <v>1270</v>
      </c>
      <c r="F358" s="5">
        <v>0</v>
      </c>
      <c r="G358" s="5">
        <v>312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</row>
    <row r="359" spans="1:19" x14ac:dyDescent="0.25">
      <c r="A359" s="5" t="s">
        <v>1271</v>
      </c>
      <c r="B359" s="5" t="s">
        <v>1272</v>
      </c>
      <c r="C359" s="5">
        <v>44596.487349537034</v>
      </c>
      <c r="D359" s="5">
        <v>44596.508171296293</v>
      </c>
      <c r="E359" s="5" t="s">
        <v>667</v>
      </c>
      <c r="F359" s="5">
        <v>276</v>
      </c>
      <c r="G359" s="5">
        <v>400</v>
      </c>
      <c r="H359" s="5">
        <v>9.52</v>
      </c>
      <c r="I359" s="5">
        <v>0</v>
      </c>
      <c r="J359" s="5">
        <v>514</v>
      </c>
      <c r="K359" s="5">
        <v>153</v>
      </c>
      <c r="L359" s="5">
        <v>139</v>
      </c>
      <c r="M359" s="5">
        <v>87</v>
      </c>
      <c r="N359" s="5">
        <v>65</v>
      </c>
      <c r="O359" s="5">
        <v>43</v>
      </c>
      <c r="P359" s="5">
        <v>30.3</v>
      </c>
      <c r="Q359" s="5">
        <v>19</v>
      </c>
      <c r="R359" s="5">
        <v>174</v>
      </c>
      <c r="S359" s="5">
        <v>139</v>
      </c>
    </row>
    <row r="360" spans="1:19" x14ac:dyDescent="0.25">
      <c r="A360" s="5" t="s">
        <v>1273</v>
      </c>
      <c r="B360" s="5" t="s">
        <v>1274</v>
      </c>
      <c r="F360" s="5">
        <v>0</v>
      </c>
      <c r="G360" s="5">
        <v>440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</row>
    <row r="361" spans="1:19" x14ac:dyDescent="0.25">
      <c r="A361" s="5" t="s">
        <v>1275</v>
      </c>
      <c r="B361" s="5" t="s">
        <v>1276</v>
      </c>
      <c r="F361" s="5">
        <v>0</v>
      </c>
      <c r="G361" s="5">
        <v>307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</row>
    <row r="362" spans="1:19" x14ac:dyDescent="0.25">
      <c r="A362" s="5" t="s">
        <v>1277</v>
      </c>
      <c r="B362" s="5" t="s">
        <v>1278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</row>
    <row r="363" spans="1:19" x14ac:dyDescent="0.25">
      <c r="A363" s="5" t="s">
        <v>1279</v>
      </c>
      <c r="B363" s="5" t="s">
        <v>1280</v>
      </c>
      <c r="F363" s="5">
        <v>0</v>
      </c>
      <c r="G363" s="5">
        <v>304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</row>
    <row r="364" spans="1:19" x14ac:dyDescent="0.25">
      <c r="A364" s="5" t="s">
        <v>1281</v>
      </c>
      <c r="B364" s="5" t="s">
        <v>1282</v>
      </c>
      <c r="F364" s="5">
        <v>0</v>
      </c>
      <c r="G364" s="5">
        <v>335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</row>
    <row r="365" spans="1:19" x14ac:dyDescent="0.25">
      <c r="A365" s="5" t="s">
        <v>1283</v>
      </c>
      <c r="B365" s="5" t="s">
        <v>1284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</row>
    <row r="366" spans="1:19" x14ac:dyDescent="0.25">
      <c r="A366" s="5" t="s">
        <v>115</v>
      </c>
      <c r="B366" s="5" t="s">
        <v>1285</v>
      </c>
      <c r="C366" s="5">
        <v>44595.037812499999</v>
      </c>
      <c r="D366" s="5">
        <v>44595.058622685188</v>
      </c>
      <c r="E366" s="5" t="s">
        <v>667</v>
      </c>
      <c r="F366" s="5">
        <v>759</v>
      </c>
      <c r="G366" s="5">
        <v>910</v>
      </c>
      <c r="H366" s="5">
        <v>13.96</v>
      </c>
      <c r="I366" s="5">
        <v>463</v>
      </c>
      <c r="J366" s="5">
        <v>1035</v>
      </c>
      <c r="K366" s="5">
        <v>422</v>
      </c>
      <c r="L366" s="5">
        <v>103</v>
      </c>
      <c r="M366" s="5">
        <v>88</v>
      </c>
      <c r="N366" s="5">
        <v>100</v>
      </c>
      <c r="O366" s="5">
        <v>65</v>
      </c>
      <c r="P366" s="5">
        <v>38.799999999999997</v>
      </c>
      <c r="Q366" s="5">
        <v>27.9</v>
      </c>
      <c r="R366" s="5">
        <v>187</v>
      </c>
      <c r="S366" s="5">
        <v>157</v>
      </c>
    </row>
    <row r="367" spans="1:19" x14ac:dyDescent="0.25">
      <c r="A367" s="5" t="s">
        <v>354</v>
      </c>
      <c r="B367" s="5" t="s">
        <v>1286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</row>
    <row r="368" spans="1:19" x14ac:dyDescent="0.25">
      <c r="A368" s="5" t="s">
        <v>1287</v>
      </c>
      <c r="B368" s="5" t="s">
        <v>1288</v>
      </c>
      <c r="F368" s="5">
        <v>0</v>
      </c>
      <c r="G368" s="5">
        <v>193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</row>
    <row r="369" spans="1:19" x14ac:dyDescent="0.25">
      <c r="A369" s="5" t="s">
        <v>326</v>
      </c>
      <c r="B369" s="5" t="s">
        <v>1289</v>
      </c>
      <c r="C369" s="5">
        <v>44595.877997685187</v>
      </c>
      <c r="D369" s="5">
        <v>44595.898819444446</v>
      </c>
      <c r="E369" s="5" t="s">
        <v>667</v>
      </c>
      <c r="F369" s="5">
        <v>301</v>
      </c>
      <c r="G369" s="5">
        <v>0</v>
      </c>
      <c r="H369" s="5">
        <v>9.86</v>
      </c>
      <c r="I369" s="5">
        <v>417</v>
      </c>
      <c r="J369" s="5">
        <v>436</v>
      </c>
      <c r="K369" s="5">
        <v>167</v>
      </c>
      <c r="L369" s="5">
        <v>120</v>
      </c>
      <c r="M369" s="5">
        <v>90</v>
      </c>
      <c r="N369" s="5">
        <v>65</v>
      </c>
      <c r="O369" s="5">
        <v>44</v>
      </c>
      <c r="P369" s="5">
        <v>28.6</v>
      </c>
      <c r="Q369" s="5">
        <v>19.7</v>
      </c>
      <c r="R369" s="5">
        <v>0</v>
      </c>
      <c r="S369" s="5">
        <v>0</v>
      </c>
    </row>
    <row r="370" spans="1:19" x14ac:dyDescent="0.25">
      <c r="A370" s="5" t="s">
        <v>1290</v>
      </c>
      <c r="B370" s="5" t="s">
        <v>1291</v>
      </c>
      <c r="F370" s="5">
        <v>0</v>
      </c>
      <c r="G370" s="5">
        <v>628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1292</v>
      </c>
      <c r="B371" s="5" t="s">
        <v>1293</v>
      </c>
      <c r="F371" s="5">
        <v>0</v>
      </c>
      <c r="G371" s="5">
        <v>343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</row>
    <row r="372" spans="1:19" x14ac:dyDescent="0.25">
      <c r="A372" s="5" t="s">
        <v>1294</v>
      </c>
      <c r="B372" s="5" t="s">
        <v>1295</v>
      </c>
      <c r="F372" s="5">
        <v>0</v>
      </c>
      <c r="G372" s="5">
        <v>369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1296</v>
      </c>
      <c r="B373" s="5" t="s">
        <v>1297</v>
      </c>
      <c r="F373" s="5">
        <v>0</v>
      </c>
      <c r="G373" s="5">
        <v>313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</row>
    <row r="374" spans="1:19" x14ac:dyDescent="0.25">
      <c r="A374" s="5" t="s">
        <v>1298</v>
      </c>
      <c r="B374" s="5" t="s">
        <v>1299</v>
      </c>
      <c r="F374" s="5">
        <v>0</v>
      </c>
      <c r="G374" s="5">
        <v>392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</row>
    <row r="375" spans="1:19" x14ac:dyDescent="0.25">
      <c r="A375" s="5" t="s">
        <v>1300</v>
      </c>
      <c r="B375" s="5" t="s">
        <v>1301</v>
      </c>
      <c r="F375" s="5">
        <v>0</v>
      </c>
      <c r="G375" s="5">
        <v>312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1302</v>
      </c>
      <c r="B376" s="5" t="s">
        <v>1303</v>
      </c>
      <c r="F376" s="5">
        <v>0</v>
      </c>
      <c r="G376" s="5">
        <v>420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</row>
    <row r="377" spans="1:19" x14ac:dyDescent="0.25">
      <c r="A377" s="5" t="s">
        <v>1304</v>
      </c>
      <c r="B377" s="5" t="s">
        <v>1305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</row>
    <row r="378" spans="1:19" x14ac:dyDescent="0.25">
      <c r="A378" s="5" t="s">
        <v>268</v>
      </c>
      <c r="B378" s="5" t="s">
        <v>1306</v>
      </c>
      <c r="C378" s="5">
        <v>44595.071053240739</v>
      </c>
      <c r="D378" s="5">
        <v>44595.091851851852</v>
      </c>
      <c r="E378" s="5" t="s">
        <v>667</v>
      </c>
      <c r="F378" s="5">
        <v>509</v>
      </c>
      <c r="G378" s="5">
        <v>0</v>
      </c>
      <c r="H378" s="5">
        <v>12.17</v>
      </c>
      <c r="I378" s="5">
        <v>466</v>
      </c>
      <c r="J378" s="5">
        <v>458</v>
      </c>
      <c r="K378" s="5">
        <v>283</v>
      </c>
      <c r="L378" s="5">
        <v>112</v>
      </c>
      <c r="M378" s="5">
        <v>86</v>
      </c>
      <c r="N378" s="5">
        <v>67</v>
      </c>
      <c r="O378" s="5">
        <v>56</v>
      </c>
      <c r="P378" s="5">
        <v>29.1</v>
      </c>
      <c r="Q378" s="5">
        <v>24.3</v>
      </c>
      <c r="R378" s="5">
        <v>173</v>
      </c>
      <c r="S378" s="5">
        <v>160</v>
      </c>
    </row>
    <row r="379" spans="1:19" x14ac:dyDescent="0.25">
      <c r="A379" s="5" t="s">
        <v>1307</v>
      </c>
      <c r="B379" s="5" t="s">
        <v>1308</v>
      </c>
      <c r="F379" s="5">
        <v>0</v>
      </c>
      <c r="G379" s="5">
        <v>308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1309</v>
      </c>
      <c r="B380" s="5" t="s">
        <v>1310</v>
      </c>
      <c r="F380" s="5">
        <v>0</v>
      </c>
      <c r="G380" s="5">
        <v>440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</row>
    <row r="381" spans="1:19" x14ac:dyDescent="0.25">
      <c r="A381" s="5" t="s">
        <v>1311</v>
      </c>
      <c r="B381" s="5" t="s">
        <v>1312</v>
      </c>
      <c r="F381" s="5">
        <v>0</v>
      </c>
      <c r="G381" s="5">
        <v>448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</row>
    <row r="382" spans="1:19" x14ac:dyDescent="0.25">
      <c r="A382" s="5" t="s">
        <v>416</v>
      </c>
      <c r="B382" s="5" t="s">
        <v>1313</v>
      </c>
      <c r="F382" s="5">
        <v>0</v>
      </c>
      <c r="G382" s="5">
        <v>378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</row>
    <row r="383" spans="1:19" x14ac:dyDescent="0.25">
      <c r="A383" s="5" t="s">
        <v>1314</v>
      </c>
      <c r="B383" s="5" t="s">
        <v>1315</v>
      </c>
      <c r="F383" s="5">
        <v>0</v>
      </c>
      <c r="G383" s="5">
        <v>281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</row>
    <row r="384" spans="1:19" x14ac:dyDescent="0.25">
      <c r="A384" s="5" t="s">
        <v>450</v>
      </c>
      <c r="B384" s="5" t="s">
        <v>1316</v>
      </c>
      <c r="C384" s="5">
        <v>44595.148344907408</v>
      </c>
      <c r="D384" s="5">
        <v>44595.16915509259</v>
      </c>
      <c r="E384" s="5" t="s">
        <v>667</v>
      </c>
      <c r="F384" s="5">
        <v>457</v>
      </c>
      <c r="G384" s="5">
        <v>387</v>
      </c>
      <c r="H384" s="5">
        <v>11.62</v>
      </c>
      <c r="I384" s="5">
        <v>540</v>
      </c>
      <c r="J384" s="5">
        <v>464</v>
      </c>
      <c r="K384" s="5">
        <v>254</v>
      </c>
      <c r="L384" s="5">
        <v>161</v>
      </c>
      <c r="M384" s="5">
        <v>89</v>
      </c>
      <c r="N384" s="5">
        <v>73</v>
      </c>
      <c r="O384" s="5">
        <v>53</v>
      </c>
      <c r="P384" s="5">
        <v>29.2</v>
      </c>
      <c r="Q384" s="5">
        <v>23.2</v>
      </c>
      <c r="R384" s="5">
        <v>169</v>
      </c>
      <c r="S384" s="5">
        <v>157</v>
      </c>
    </row>
    <row r="385" spans="1:19" x14ac:dyDescent="0.25">
      <c r="A385" s="5" t="s">
        <v>1317</v>
      </c>
      <c r="B385" s="5" t="s">
        <v>1318</v>
      </c>
      <c r="F385" s="5">
        <v>0</v>
      </c>
      <c r="G385" s="5">
        <v>360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</row>
    <row r="386" spans="1:19" x14ac:dyDescent="0.25">
      <c r="A386" s="5" t="s">
        <v>1319</v>
      </c>
      <c r="B386" s="5" t="s">
        <v>1320</v>
      </c>
      <c r="F386" s="5">
        <v>0</v>
      </c>
      <c r="G386" s="5">
        <v>323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348</v>
      </c>
      <c r="B387" s="5" t="s">
        <v>1321</v>
      </c>
      <c r="C387" s="5">
        <v>44595.582430555558</v>
      </c>
      <c r="D387" s="5">
        <v>44595.60324074074</v>
      </c>
      <c r="E387" s="5" t="s">
        <v>667</v>
      </c>
      <c r="F387" s="5">
        <v>579</v>
      </c>
      <c r="G387" s="5">
        <v>702</v>
      </c>
      <c r="H387" s="5">
        <v>12.71</v>
      </c>
      <c r="I387" s="5">
        <v>800</v>
      </c>
      <c r="J387" s="5">
        <v>662</v>
      </c>
      <c r="K387" s="5">
        <v>322</v>
      </c>
      <c r="L387" s="5">
        <v>108</v>
      </c>
      <c r="M387" s="5">
        <v>87</v>
      </c>
      <c r="N387" s="5">
        <v>82</v>
      </c>
      <c r="O387" s="5">
        <v>59</v>
      </c>
      <c r="P387" s="5">
        <v>33.200000000000003</v>
      </c>
      <c r="Q387" s="5">
        <v>25.4</v>
      </c>
      <c r="R387" s="5">
        <v>0</v>
      </c>
      <c r="S387" s="5">
        <v>0</v>
      </c>
    </row>
    <row r="388" spans="1:19" x14ac:dyDescent="0.25">
      <c r="A388" s="5" t="s">
        <v>488</v>
      </c>
      <c r="B388" s="5" t="s">
        <v>1322</v>
      </c>
      <c r="C388" s="5">
        <v>44596.102858796294</v>
      </c>
      <c r="D388" s="5">
        <v>44596.123668981483</v>
      </c>
      <c r="E388" s="5" t="s">
        <v>667</v>
      </c>
      <c r="F388" s="5">
        <v>349</v>
      </c>
      <c r="G388" s="5">
        <v>437</v>
      </c>
      <c r="H388" s="5">
        <v>10.4</v>
      </c>
      <c r="I388" s="5">
        <v>523</v>
      </c>
      <c r="J388" s="5">
        <v>471</v>
      </c>
      <c r="K388" s="5">
        <v>194</v>
      </c>
      <c r="L388" s="5">
        <v>115</v>
      </c>
      <c r="M388" s="5">
        <v>88</v>
      </c>
      <c r="N388" s="5">
        <v>66</v>
      </c>
      <c r="O388" s="5">
        <v>48</v>
      </c>
      <c r="P388" s="5">
        <v>29.4</v>
      </c>
      <c r="Q388" s="5">
        <v>20.8</v>
      </c>
      <c r="R388" s="5">
        <v>168</v>
      </c>
      <c r="S388" s="5">
        <v>151</v>
      </c>
    </row>
    <row r="389" spans="1:19" x14ac:dyDescent="0.25">
      <c r="A389" s="5" t="s">
        <v>1323</v>
      </c>
      <c r="B389" s="5" t="s">
        <v>1324</v>
      </c>
      <c r="F389" s="5">
        <v>0</v>
      </c>
      <c r="G389" s="5">
        <v>537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x14ac:dyDescent="0.25">
      <c r="A390" s="5" t="s">
        <v>1325</v>
      </c>
      <c r="B390" s="5" t="s">
        <v>1326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</row>
    <row r="391" spans="1:19" x14ac:dyDescent="0.25">
      <c r="A391" s="5" t="s">
        <v>474</v>
      </c>
      <c r="B391" s="5" t="s">
        <v>1327</v>
      </c>
      <c r="C391" s="5">
        <v>44595.910127314812</v>
      </c>
      <c r="D391" s="5">
        <v>44595.930949074071</v>
      </c>
      <c r="E391" s="5" t="s">
        <v>667</v>
      </c>
      <c r="F391" s="5">
        <v>363</v>
      </c>
      <c r="G391" s="5">
        <v>0</v>
      </c>
      <c r="H391" s="5">
        <v>10.65</v>
      </c>
      <c r="I391" s="5">
        <v>360</v>
      </c>
      <c r="J391" s="5">
        <v>373</v>
      </c>
      <c r="K391" s="5">
        <v>202</v>
      </c>
      <c r="L391" s="5">
        <v>99</v>
      </c>
      <c r="M391" s="5">
        <v>78</v>
      </c>
      <c r="N391" s="5">
        <v>62</v>
      </c>
      <c r="O391" s="5">
        <v>52</v>
      </c>
      <c r="P391" s="5">
        <v>27</v>
      </c>
      <c r="Q391" s="5">
        <v>21.3</v>
      </c>
      <c r="R391" s="5">
        <v>171</v>
      </c>
      <c r="S391" s="5">
        <v>158</v>
      </c>
    </row>
    <row r="392" spans="1:19" x14ac:dyDescent="0.25">
      <c r="A392" s="5" t="s">
        <v>1328</v>
      </c>
      <c r="B392" s="5" t="s">
        <v>1329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1330</v>
      </c>
      <c r="B393" s="5" t="s">
        <v>1331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</row>
    <row r="394" spans="1:19" x14ac:dyDescent="0.25">
      <c r="A394" s="5" t="s">
        <v>1332</v>
      </c>
      <c r="B394" s="5" t="s">
        <v>1333</v>
      </c>
      <c r="F394" s="5">
        <v>0</v>
      </c>
      <c r="G394" s="5">
        <v>299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</row>
    <row r="395" spans="1:19" x14ac:dyDescent="0.25">
      <c r="A395" s="5" t="s">
        <v>1334</v>
      </c>
      <c r="B395" s="5" t="s">
        <v>1335</v>
      </c>
      <c r="F395" s="5">
        <v>0</v>
      </c>
      <c r="G395" s="5">
        <v>354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</row>
    <row r="396" spans="1:19" x14ac:dyDescent="0.25">
      <c r="A396" s="5" t="s">
        <v>1336</v>
      </c>
      <c r="B396" s="5" t="s">
        <v>1337</v>
      </c>
      <c r="F396" s="5">
        <v>0</v>
      </c>
      <c r="G396" s="5">
        <v>374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</row>
    <row r="397" spans="1:19" x14ac:dyDescent="0.25">
      <c r="A397" s="5" t="s">
        <v>1338</v>
      </c>
      <c r="B397" s="5" t="s">
        <v>1339</v>
      </c>
      <c r="F397" s="5">
        <v>0</v>
      </c>
      <c r="G397" s="5">
        <v>279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</row>
    <row r="398" spans="1:19" x14ac:dyDescent="0.25">
      <c r="A398" s="5" t="s">
        <v>1340</v>
      </c>
      <c r="B398" s="5" t="s">
        <v>1341</v>
      </c>
      <c r="F398" s="5">
        <v>0</v>
      </c>
      <c r="G398" s="5">
        <v>310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</row>
    <row r="399" spans="1:19" x14ac:dyDescent="0.25">
      <c r="A399" s="5" t="s">
        <v>1342</v>
      </c>
      <c r="B399" s="5" t="s">
        <v>1343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</row>
    <row r="400" spans="1:19" x14ac:dyDescent="0.25">
      <c r="A400" s="5" t="s">
        <v>1344</v>
      </c>
      <c r="B400" s="5" t="s">
        <v>1345</v>
      </c>
      <c r="F400" s="5">
        <v>0</v>
      </c>
      <c r="G400" s="5">
        <v>321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1346</v>
      </c>
      <c r="B401" s="5" t="s">
        <v>1347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</row>
    <row r="402" spans="1:19" x14ac:dyDescent="0.25">
      <c r="A402" s="5" t="s">
        <v>135</v>
      </c>
      <c r="B402" s="5" t="s">
        <v>1348</v>
      </c>
      <c r="C402" s="5">
        <v>44595.900763888887</v>
      </c>
      <c r="D402" s="5">
        <v>44595.921574074076</v>
      </c>
      <c r="E402" s="5" t="s">
        <v>667</v>
      </c>
      <c r="F402" s="5">
        <v>333</v>
      </c>
      <c r="G402" s="5">
        <v>0</v>
      </c>
      <c r="H402" s="5">
        <v>10.27</v>
      </c>
      <c r="I402" s="5">
        <v>0</v>
      </c>
      <c r="J402" s="5">
        <v>509</v>
      </c>
      <c r="K402" s="5">
        <v>185</v>
      </c>
      <c r="L402" s="5">
        <v>121</v>
      </c>
      <c r="M402" s="5">
        <v>88</v>
      </c>
      <c r="N402" s="5">
        <v>74</v>
      </c>
      <c r="O402" s="5">
        <v>47</v>
      </c>
      <c r="P402" s="5">
        <v>30.2</v>
      </c>
      <c r="Q402" s="5">
        <v>20.5</v>
      </c>
      <c r="R402" s="5">
        <v>162</v>
      </c>
      <c r="S402" s="5">
        <v>141</v>
      </c>
    </row>
    <row r="403" spans="1:19" x14ac:dyDescent="0.25">
      <c r="A403" s="5" t="s">
        <v>1349</v>
      </c>
      <c r="B403" s="5" t="s">
        <v>1350</v>
      </c>
      <c r="C403" s="5">
        <v>44595.842534722222</v>
      </c>
      <c r="D403" s="5">
        <v>44595.863368055558</v>
      </c>
      <c r="E403" s="5" t="s">
        <v>667</v>
      </c>
      <c r="F403" s="5">
        <v>316</v>
      </c>
      <c r="G403" s="5">
        <v>318</v>
      </c>
      <c r="H403" s="5">
        <v>10.119999999999999</v>
      </c>
      <c r="I403" s="5">
        <v>0</v>
      </c>
      <c r="J403" s="5">
        <v>307</v>
      </c>
      <c r="K403" s="5">
        <v>176</v>
      </c>
      <c r="L403" s="5">
        <v>121</v>
      </c>
      <c r="M403" s="5">
        <v>84</v>
      </c>
      <c r="N403" s="5">
        <v>52</v>
      </c>
      <c r="O403" s="5">
        <v>39</v>
      </c>
      <c r="P403" s="5">
        <v>25.1</v>
      </c>
      <c r="Q403" s="5">
        <v>20.2</v>
      </c>
      <c r="R403" s="5">
        <v>183</v>
      </c>
      <c r="S403" s="5">
        <v>160</v>
      </c>
    </row>
    <row r="404" spans="1:19" x14ac:dyDescent="0.25">
      <c r="A404" s="5" t="s">
        <v>1351</v>
      </c>
      <c r="B404" s="5" t="s">
        <v>1352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</row>
    <row r="405" spans="1:19" x14ac:dyDescent="0.25">
      <c r="A405" s="5" t="s">
        <v>1353</v>
      </c>
      <c r="B405" s="5" t="s">
        <v>1354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</row>
    <row r="406" spans="1:19" x14ac:dyDescent="0.25">
      <c r="A406" s="5" t="s">
        <v>87</v>
      </c>
      <c r="B406" s="5" t="s">
        <v>1355</v>
      </c>
      <c r="C406" s="5">
        <v>44595.522523148145</v>
      </c>
      <c r="D406" s="5">
        <v>44595.543321759258</v>
      </c>
      <c r="E406" s="5" t="s">
        <v>667</v>
      </c>
      <c r="F406" s="5">
        <v>461</v>
      </c>
      <c r="G406" s="5">
        <v>455</v>
      </c>
      <c r="H406" s="5">
        <v>11.71</v>
      </c>
      <c r="I406" s="5">
        <v>0</v>
      </c>
      <c r="J406" s="5">
        <v>388</v>
      </c>
      <c r="K406" s="5">
        <v>256</v>
      </c>
      <c r="L406" s="5">
        <v>105</v>
      </c>
      <c r="M406" s="5">
        <v>86</v>
      </c>
      <c r="N406" s="5">
        <v>60</v>
      </c>
      <c r="O406" s="5">
        <v>54</v>
      </c>
      <c r="P406" s="5">
        <v>27.4</v>
      </c>
      <c r="Q406" s="5">
        <v>23.4</v>
      </c>
      <c r="R406" s="5">
        <v>175</v>
      </c>
      <c r="S406" s="5">
        <v>154</v>
      </c>
    </row>
    <row r="407" spans="1:19" x14ac:dyDescent="0.25">
      <c r="A407" s="5" t="s">
        <v>1356</v>
      </c>
      <c r="B407" s="5" t="s">
        <v>1357</v>
      </c>
      <c r="F407" s="5">
        <v>0</v>
      </c>
      <c r="G407" s="5">
        <v>373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</row>
    <row r="408" spans="1:19" x14ac:dyDescent="0.25">
      <c r="A408" s="5" t="s">
        <v>1358</v>
      </c>
      <c r="B408" s="5" t="s">
        <v>1359</v>
      </c>
      <c r="F408" s="5">
        <v>0</v>
      </c>
      <c r="G408" s="5">
        <v>451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1360</v>
      </c>
      <c r="B409" s="5" t="s">
        <v>1361</v>
      </c>
      <c r="C409" s="5">
        <v>44596.457870370374</v>
      </c>
      <c r="D409" s="5">
        <v>44596.478692129633</v>
      </c>
      <c r="E409" s="5" t="s">
        <v>667</v>
      </c>
      <c r="F409" s="5">
        <v>601</v>
      </c>
      <c r="G409" s="5">
        <v>755</v>
      </c>
      <c r="H409" s="5">
        <v>12.83</v>
      </c>
      <c r="I409" s="5">
        <v>881</v>
      </c>
      <c r="J409" s="5">
        <v>544</v>
      </c>
      <c r="K409" s="5">
        <v>334</v>
      </c>
      <c r="L409" s="5">
        <v>122</v>
      </c>
      <c r="M409" s="5">
        <v>95</v>
      </c>
      <c r="N409" s="5">
        <v>66</v>
      </c>
      <c r="O409" s="5">
        <v>56</v>
      </c>
      <c r="P409" s="5">
        <v>30.9</v>
      </c>
      <c r="Q409" s="5">
        <v>25.7</v>
      </c>
      <c r="R409" s="5">
        <v>0</v>
      </c>
      <c r="S409" s="5">
        <v>0</v>
      </c>
    </row>
    <row r="410" spans="1:19" x14ac:dyDescent="0.25">
      <c r="A410" s="5" t="s">
        <v>1362</v>
      </c>
      <c r="B410" s="5" t="s">
        <v>1363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</row>
    <row r="411" spans="1:19" x14ac:dyDescent="0.25">
      <c r="A411" s="5" t="s">
        <v>452</v>
      </c>
      <c r="B411" s="5" t="s">
        <v>1364</v>
      </c>
      <c r="C411" s="5">
        <v>44595.428252314814</v>
      </c>
      <c r="D411" s="5">
        <v>44595.449062500003</v>
      </c>
      <c r="E411" s="5" t="s">
        <v>667</v>
      </c>
      <c r="F411" s="5">
        <v>624</v>
      </c>
      <c r="G411" s="5">
        <v>682</v>
      </c>
      <c r="H411" s="5">
        <v>13.11</v>
      </c>
      <c r="I411" s="5">
        <v>863</v>
      </c>
      <c r="J411" s="5">
        <v>550</v>
      </c>
      <c r="K411" s="5">
        <v>346</v>
      </c>
      <c r="L411" s="5">
        <v>63</v>
      </c>
      <c r="M411" s="5">
        <v>52</v>
      </c>
      <c r="N411" s="5">
        <v>100</v>
      </c>
      <c r="O411" s="5">
        <v>91</v>
      </c>
      <c r="P411" s="5">
        <v>31.1</v>
      </c>
      <c r="Q411" s="5">
        <v>26.2</v>
      </c>
      <c r="R411" s="5">
        <v>0</v>
      </c>
      <c r="S411" s="5">
        <v>0</v>
      </c>
    </row>
    <row r="412" spans="1:19" x14ac:dyDescent="0.25">
      <c r="A412" s="5" t="s">
        <v>390</v>
      </c>
      <c r="B412" s="5" t="s">
        <v>1365</v>
      </c>
      <c r="C412" s="5">
        <v>44595.524178240739</v>
      </c>
      <c r="D412" s="5">
        <v>44595.544953703706</v>
      </c>
      <c r="E412" s="5" t="s">
        <v>667</v>
      </c>
      <c r="F412" s="5">
        <v>331</v>
      </c>
      <c r="G412" s="5">
        <v>0</v>
      </c>
      <c r="H412" s="5">
        <v>10.28</v>
      </c>
      <c r="I412" s="5">
        <v>0</v>
      </c>
      <c r="J412" s="5">
        <v>301</v>
      </c>
      <c r="K412" s="5">
        <v>184</v>
      </c>
      <c r="L412" s="5">
        <v>111</v>
      </c>
      <c r="M412" s="5">
        <v>85</v>
      </c>
      <c r="N412" s="5">
        <v>60</v>
      </c>
      <c r="O412" s="5">
        <v>48</v>
      </c>
      <c r="P412" s="5">
        <v>24.9</v>
      </c>
      <c r="Q412" s="5">
        <v>20.5</v>
      </c>
      <c r="R412" s="5">
        <v>189</v>
      </c>
      <c r="S412" s="5">
        <v>158</v>
      </c>
    </row>
    <row r="413" spans="1:19" x14ac:dyDescent="0.25">
      <c r="A413" s="5" t="s">
        <v>388</v>
      </c>
      <c r="B413" s="5" t="s">
        <v>1366</v>
      </c>
      <c r="C413" s="5">
        <v>44596.031817129631</v>
      </c>
      <c r="D413" s="5">
        <v>44596.052673611113</v>
      </c>
      <c r="E413" s="5" t="s">
        <v>667</v>
      </c>
      <c r="F413" s="5">
        <v>520</v>
      </c>
      <c r="G413" s="5">
        <v>534</v>
      </c>
      <c r="H413" s="5">
        <v>12.25</v>
      </c>
      <c r="I413" s="5">
        <v>745</v>
      </c>
      <c r="J413" s="5">
        <v>656</v>
      </c>
      <c r="K413" s="5">
        <v>289</v>
      </c>
      <c r="L413" s="5">
        <v>131</v>
      </c>
      <c r="M413" s="5">
        <v>87</v>
      </c>
      <c r="N413" s="5">
        <v>86</v>
      </c>
      <c r="O413" s="5">
        <v>56</v>
      </c>
      <c r="P413" s="5">
        <v>33.1</v>
      </c>
      <c r="Q413" s="5">
        <v>24.5</v>
      </c>
      <c r="R413" s="5">
        <v>0</v>
      </c>
      <c r="S413" s="5">
        <v>0</v>
      </c>
    </row>
    <row r="414" spans="1:19" x14ac:dyDescent="0.25">
      <c r="A414" s="5" t="s">
        <v>1367</v>
      </c>
      <c r="B414" s="5" t="s">
        <v>1368</v>
      </c>
      <c r="F414" s="5">
        <v>0</v>
      </c>
      <c r="G414" s="5">
        <v>363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</row>
    <row r="415" spans="1:19" x14ac:dyDescent="0.25">
      <c r="A415" s="5" t="s">
        <v>1369</v>
      </c>
      <c r="B415" s="5" t="s">
        <v>1370</v>
      </c>
      <c r="F415" s="5">
        <v>0</v>
      </c>
      <c r="G415" s="5">
        <v>433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</row>
    <row r="416" spans="1:19" x14ac:dyDescent="0.25">
      <c r="A416" s="5" t="s">
        <v>1371</v>
      </c>
      <c r="B416" s="5" t="s">
        <v>1372</v>
      </c>
      <c r="F416" s="5">
        <v>0</v>
      </c>
      <c r="G416" s="5">
        <v>420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25">
      <c r="A417" s="5" t="s">
        <v>576</v>
      </c>
      <c r="B417" s="5" t="s">
        <v>1373</v>
      </c>
      <c r="C417" s="5">
        <v>44596.104062500002</v>
      </c>
      <c r="D417" s="5">
        <v>44596.124872685185</v>
      </c>
      <c r="E417" s="5" t="s">
        <v>667</v>
      </c>
      <c r="F417" s="5">
        <v>326</v>
      </c>
      <c r="G417" s="5">
        <v>0</v>
      </c>
      <c r="H417" s="5">
        <v>10.220000000000001</v>
      </c>
      <c r="I417" s="5">
        <v>491</v>
      </c>
      <c r="J417" s="5">
        <v>385</v>
      </c>
      <c r="K417" s="5">
        <v>181</v>
      </c>
      <c r="L417" s="5">
        <v>115</v>
      </c>
      <c r="M417" s="5">
        <v>86</v>
      </c>
      <c r="N417" s="5">
        <v>64</v>
      </c>
      <c r="O417" s="5">
        <v>47</v>
      </c>
      <c r="P417" s="5">
        <v>27.3</v>
      </c>
      <c r="Q417" s="5">
        <v>20.399999999999999</v>
      </c>
      <c r="R417" s="5">
        <v>0</v>
      </c>
      <c r="S417" s="5">
        <v>0</v>
      </c>
    </row>
    <row r="418" spans="1:19" x14ac:dyDescent="0.25">
      <c r="A418" s="5" t="s">
        <v>1374</v>
      </c>
      <c r="B418" s="5" t="s">
        <v>1375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</row>
    <row r="419" spans="1:19" x14ac:dyDescent="0.25">
      <c r="A419" s="5" t="s">
        <v>1376</v>
      </c>
      <c r="B419" s="5" t="s">
        <v>1377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</row>
    <row r="420" spans="1:19" x14ac:dyDescent="0.25">
      <c r="A420" s="5" t="s">
        <v>542</v>
      </c>
      <c r="B420" s="5" t="s">
        <v>1378</v>
      </c>
      <c r="C420" s="5">
        <v>44595.61173611111</v>
      </c>
      <c r="D420" s="5">
        <v>44595.632534722223</v>
      </c>
      <c r="E420" s="5" t="s">
        <v>667</v>
      </c>
      <c r="F420" s="5">
        <v>315</v>
      </c>
      <c r="G420" s="5">
        <v>0</v>
      </c>
      <c r="H420" s="5">
        <v>10.09</v>
      </c>
      <c r="I420" s="5">
        <v>442</v>
      </c>
      <c r="J420" s="5">
        <v>341</v>
      </c>
      <c r="K420" s="5">
        <v>175</v>
      </c>
      <c r="L420" s="5">
        <v>123</v>
      </c>
      <c r="M420" s="5">
        <v>86</v>
      </c>
      <c r="N420" s="5">
        <v>65</v>
      </c>
      <c r="O420" s="5">
        <v>47</v>
      </c>
      <c r="P420" s="5">
        <v>26.1</v>
      </c>
      <c r="Q420" s="5">
        <v>20.2</v>
      </c>
      <c r="R420" s="5">
        <v>0</v>
      </c>
      <c r="S420" s="5">
        <v>0</v>
      </c>
    </row>
    <row r="421" spans="1:19" x14ac:dyDescent="0.25">
      <c r="A421" s="5" t="s">
        <v>250</v>
      </c>
      <c r="B421" s="5" t="s">
        <v>1379</v>
      </c>
      <c r="C421" s="5">
        <v>44595.773692129631</v>
      </c>
      <c r="D421" s="5">
        <v>44595.794525462959</v>
      </c>
      <c r="E421" s="5" t="s">
        <v>667</v>
      </c>
      <c r="F421" s="5">
        <v>199</v>
      </c>
      <c r="G421" s="5">
        <v>0</v>
      </c>
      <c r="H421" s="5">
        <v>8.34</v>
      </c>
      <c r="I421" s="5">
        <v>0</v>
      </c>
      <c r="J421" s="5">
        <v>348</v>
      </c>
      <c r="K421" s="5">
        <v>110</v>
      </c>
      <c r="L421" s="5">
        <v>117</v>
      </c>
      <c r="M421" s="5">
        <v>87</v>
      </c>
      <c r="N421" s="5">
        <v>53</v>
      </c>
      <c r="O421" s="5">
        <v>38</v>
      </c>
      <c r="P421" s="5">
        <v>26.3</v>
      </c>
      <c r="Q421" s="5">
        <v>16.7</v>
      </c>
      <c r="R421" s="5">
        <v>169</v>
      </c>
      <c r="S421" s="5">
        <v>139</v>
      </c>
    </row>
    <row r="422" spans="1:19" x14ac:dyDescent="0.25">
      <c r="A422" s="5" t="s">
        <v>1380</v>
      </c>
      <c r="B422" s="5" t="s">
        <v>1381</v>
      </c>
      <c r="F422" s="5">
        <v>0</v>
      </c>
      <c r="G422" s="5">
        <v>457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</row>
    <row r="423" spans="1:19" x14ac:dyDescent="0.25">
      <c r="A423" s="5" t="s">
        <v>1382</v>
      </c>
      <c r="B423" s="5" t="s">
        <v>1383</v>
      </c>
      <c r="F423" s="5">
        <v>0</v>
      </c>
      <c r="G423" s="5">
        <v>425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</row>
    <row r="424" spans="1:19" x14ac:dyDescent="0.25">
      <c r="A424" s="5" t="s">
        <v>1384</v>
      </c>
      <c r="B424" s="5" t="s">
        <v>1385</v>
      </c>
      <c r="F424" s="5">
        <v>0</v>
      </c>
      <c r="G424" s="5">
        <v>547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</row>
    <row r="425" spans="1:19" x14ac:dyDescent="0.25">
      <c r="A425" s="5" t="s">
        <v>43</v>
      </c>
      <c r="B425" s="5" t="s">
        <v>1386</v>
      </c>
      <c r="C425" s="5">
        <v>44594.770752314813</v>
      </c>
      <c r="D425" s="5">
        <v>44594.791550925926</v>
      </c>
      <c r="E425" s="5" t="s">
        <v>667</v>
      </c>
      <c r="F425" s="5">
        <v>641</v>
      </c>
      <c r="G425" s="5">
        <v>693</v>
      </c>
      <c r="H425" s="5">
        <v>13.23</v>
      </c>
      <c r="I425" s="5">
        <v>946</v>
      </c>
      <c r="J425" s="5">
        <v>553</v>
      </c>
      <c r="K425" s="5">
        <v>356</v>
      </c>
      <c r="L425" s="5">
        <v>116</v>
      </c>
      <c r="M425" s="5">
        <v>87</v>
      </c>
      <c r="N425" s="5">
        <v>82</v>
      </c>
      <c r="O425" s="5">
        <v>61</v>
      </c>
      <c r="P425" s="5">
        <v>31.1</v>
      </c>
      <c r="Q425" s="5">
        <v>26.4</v>
      </c>
      <c r="R425" s="5">
        <v>0</v>
      </c>
      <c r="S425" s="5">
        <v>0</v>
      </c>
    </row>
    <row r="426" spans="1:19" x14ac:dyDescent="0.25">
      <c r="A426" s="5" t="s">
        <v>1387</v>
      </c>
      <c r="B426" s="5" t="s">
        <v>1388</v>
      </c>
      <c r="F426" s="5">
        <v>0</v>
      </c>
      <c r="G426" s="5">
        <v>309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</row>
    <row r="427" spans="1:19" x14ac:dyDescent="0.25">
      <c r="A427" s="5" t="s">
        <v>1389</v>
      </c>
      <c r="B427" s="5" t="s">
        <v>1390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</row>
    <row r="428" spans="1:19" x14ac:dyDescent="0.25">
      <c r="A428" s="5" t="s">
        <v>35</v>
      </c>
      <c r="B428" s="5" t="s">
        <v>1391</v>
      </c>
      <c r="C428" s="5">
        <v>44596.067754629628</v>
      </c>
      <c r="D428" s="5">
        <v>44596.088564814818</v>
      </c>
      <c r="E428" s="5" t="s">
        <v>667</v>
      </c>
      <c r="F428" s="5">
        <v>320</v>
      </c>
      <c r="G428" s="5">
        <v>453</v>
      </c>
      <c r="H428" s="5">
        <v>10.17</v>
      </c>
      <c r="I428" s="5">
        <v>603</v>
      </c>
      <c r="J428" s="5">
        <v>306</v>
      </c>
      <c r="K428" s="5">
        <v>178</v>
      </c>
      <c r="L428" s="5">
        <v>113</v>
      </c>
      <c r="M428" s="5">
        <v>88</v>
      </c>
      <c r="N428" s="5">
        <v>57</v>
      </c>
      <c r="O428" s="5">
        <v>46</v>
      </c>
      <c r="P428" s="5">
        <v>25.1</v>
      </c>
      <c r="Q428" s="5">
        <v>20.399999999999999</v>
      </c>
      <c r="R428" s="5">
        <v>178</v>
      </c>
      <c r="S428" s="5">
        <v>165</v>
      </c>
    </row>
    <row r="429" spans="1:19" x14ac:dyDescent="0.25">
      <c r="A429" s="5" t="s">
        <v>1392</v>
      </c>
      <c r="B429" s="5" t="s">
        <v>1393</v>
      </c>
      <c r="F429" s="5">
        <v>0</v>
      </c>
      <c r="G429" s="5">
        <v>375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</row>
    <row r="430" spans="1:19" x14ac:dyDescent="0.25">
      <c r="A430" s="5" t="s">
        <v>1394</v>
      </c>
      <c r="B430" s="5" t="s">
        <v>1395</v>
      </c>
      <c r="F430" s="5">
        <v>0</v>
      </c>
      <c r="G430" s="5">
        <v>384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</row>
    <row r="431" spans="1:19" x14ac:dyDescent="0.25">
      <c r="A431" s="5" t="s">
        <v>418</v>
      </c>
      <c r="B431" s="5" t="s">
        <v>1396</v>
      </c>
      <c r="C431" s="5">
        <v>44595.873831018522</v>
      </c>
      <c r="D431" s="5">
        <v>44595.894641203704</v>
      </c>
      <c r="E431" s="5" t="s">
        <v>667</v>
      </c>
      <c r="F431" s="5">
        <v>436</v>
      </c>
      <c r="G431" s="5">
        <v>0</v>
      </c>
      <c r="H431" s="5">
        <v>11.02</v>
      </c>
      <c r="I431" s="5">
        <v>644</v>
      </c>
      <c r="J431" s="5">
        <v>524</v>
      </c>
      <c r="K431" s="5">
        <v>242</v>
      </c>
      <c r="L431" s="5">
        <v>114</v>
      </c>
      <c r="M431" s="5">
        <v>75</v>
      </c>
      <c r="N431" s="5">
        <v>96</v>
      </c>
      <c r="O431" s="5">
        <v>61</v>
      </c>
      <c r="P431" s="5">
        <v>30.5</v>
      </c>
      <c r="Q431" s="5">
        <v>22</v>
      </c>
      <c r="R431" s="5">
        <v>0</v>
      </c>
      <c r="S431" s="5">
        <v>0</v>
      </c>
    </row>
    <row r="432" spans="1:19" x14ac:dyDescent="0.25">
      <c r="A432" s="5" t="s">
        <v>1397</v>
      </c>
      <c r="B432" s="5" t="s">
        <v>1398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</row>
    <row r="433" spans="1:19" x14ac:dyDescent="0.25">
      <c r="A433" s="5" t="s">
        <v>203</v>
      </c>
      <c r="B433" s="5" t="s">
        <v>1399</v>
      </c>
      <c r="C433" s="5">
        <v>44595.580462962964</v>
      </c>
      <c r="D433" s="5">
        <v>44595.601284722223</v>
      </c>
      <c r="E433" s="5" t="s">
        <v>667</v>
      </c>
      <c r="F433" s="5">
        <v>336</v>
      </c>
      <c r="G433" s="5">
        <v>0</v>
      </c>
      <c r="H433" s="5">
        <v>10.07</v>
      </c>
      <c r="I433" s="5">
        <v>440</v>
      </c>
      <c r="J433" s="5">
        <v>752</v>
      </c>
      <c r="K433" s="5">
        <v>187</v>
      </c>
      <c r="L433" s="5">
        <v>130</v>
      </c>
      <c r="M433" s="5">
        <v>85</v>
      </c>
      <c r="N433" s="5">
        <v>78</v>
      </c>
      <c r="O433" s="5">
        <v>48</v>
      </c>
      <c r="P433" s="5">
        <v>34.700000000000003</v>
      </c>
      <c r="Q433" s="5">
        <v>20.100000000000001</v>
      </c>
      <c r="R433" s="5">
        <v>0</v>
      </c>
      <c r="S433" s="5">
        <v>0</v>
      </c>
    </row>
    <row r="434" spans="1:19" x14ac:dyDescent="0.25">
      <c r="A434" s="5" t="s">
        <v>524</v>
      </c>
      <c r="B434" s="5" t="s">
        <v>1400</v>
      </c>
      <c r="F434" s="5">
        <v>0</v>
      </c>
      <c r="G434" s="5">
        <v>514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</row>
    <row r="435" spans="1:19" x14ac:dyDescent="0.25">
      <c r="A435" s="5" t="s">
        <v>131</v>
      </c>
      <c r="B435" s="5" t="s">
        <v>1401</v>
      </c>
      <c r="C435" s="5">
        <v>44595.446875000001</v>
      </c>
      <c r="D435" s="5">
        <v>44595.467685185184</v>
      </c>
      <c r="E435" s="5" t="s">
        <v>667</v>
      </c>
      <c r="F435" s="5">
        <v>435</v>
      </c>
      <c r="G435" s="5">
        <v>449</v>
      </c>
      <c r="H435" s="5">
        <v>11.45</v>
      </c>
      <c r="I435" s="5">
        <v>608</v>
      </c>
      <c r="J435" s="5">
        <v>363</v>
      </c>
      <c r="K435" s="5">
        <v>242</v>
      </c>
      <c r="L435" s="5">
        <v>120</v>
      </c>
      <c r="M435" s="5">
        <v>87</v>
      </c>
      <c r="N435" s="5">
        <v>59</v>
      </c>
      <c r="O435" s="5">
        <v>52</v>
      </c>
      <c r="P435" s="5">
        <v>26.7</v>
      </c>
      <c r="Q435" s="5">
        <v>22.9</v>
      </c>
      <c r="R435" s="5">
        <v>0</v>
      </c>
      <c r="S435" s="5">
        <v>0</v>
      </c>
    </row>
    <row r="436" spans="1:19" x14ac:dyDescent="0.25">
      <c r="A436" s="5" t="s">
        <v>165</v>
      </c>
      <c r="B436" s="5" t="s">
        <v>1402</v>
      </c>
      <c r="C436" s="5">
        <v>44595.74486111111</v>
      </c>
      <c r="D436" s="5">
        <v>44595.765659722223</v>
      </c>
      <c r="E436" s="5" t="s">
        <v>667</v>
      </c>
      <c r="F436" s="5">
        <v>247</v>
      </c>
      <c r="G436" s="5">
        <v>0</v>
      </c>
      <c r="H436" s="5">
        <v>9.17</v>
      </c>
      <c r="I436" s="5">
        <v>516</v>
      </c>
      <c r="J436" s="5">
        <v>381</v>
      </c>
      <c r="K436" s="5">
        <v>137</v>
      </c>
      <c r="L436" s="5">
        <v>123</v>
      </c>
      <c r="M436" s="5">
        <v>88</v>
      </c>
      <c r="N436" s="5">
        <v>59</v>
      </c>
      <c r="O436" s="5">
        <v>41</v>
      </c>
      <c r="P436" s="5">
        <v>27.2</v>
      </c>
      <c r="Q436" s="5">
        <v>18.3</v>
      </c>
      <c r="R436" s="5">
        <v>168</v>
      </c>
      <c r="S436" s="5">
        <v>147</v>
      </c>
    </row>
    <row r="437" spans="1:19" x14ac:dyDescent="0.25">
      <c r="A437" s="5" t="s">
        <v>1403</v>
      </c>
      <c r="B437" s="5" t="s">
        <v>1404</v>
      </c>
      <c r="F437" s="5">
        <v>0</v>
      </c>
      <c r="G437" s="5">
        <v>437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</row>
    <row r="438" spans="1:19" x14ac:dyDescent="0.25">
      <c r="A438" s="5" t="s">
        <v>1405</v>
      </c>
      <c r="B438" s="5" t="s">
        <v>1406</v>
      </c>
      <c r="F438" s="5">
        <v>0</v>
      </c>
      <c r="G438" s="5">
        <v>557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</row>
    <row r="439" spans="1:19" x14ac:dyDescent="0.25">
      <c r="A439" s="5" t="s">
        <v>530</v>
      </c>
      <c r="B439" s="5" t="s">
        <v>1407</v>
      </c>
      <c r="C439" s="5">
        <v>44596.108796296299</v>
      </c>
      <c r="D439" s="5">
        <v>44596.129594907405</v>
      </c>
      <c r="E439" s="5" t="s">
        <v>667</v>
      </c>
      <c r="F439" s="5">
        <v>279</v>
      </c>
      <c r="G439" s="5">
        <v>0</v>
      </c>
      <c r="H439" s="5">
        <v>9.56</v>
      </c>
      <c r="I439" s="5">
        <v>384</v>
      </c>
      <c r="J439" s="5">
        <v>446</v>
      </c>
      <c r="K439" s="5">
        <v>155</v>
      </c>
      <c r="L439" s="5">
        <v>108</v>
      </c>
      <c r="M439" s="5">
        <v>85</v>
      </c>
      <c r="N439" s="5">
        <v>68</v>
      </c>
      <c r="O439" s="5">
        <v>44</v>
      </c>
      <c r="P439" s="5">
        <v>28.8</v>
      </c>
      <c r="Q439" s="5">
        <v>19.100000000000001</v>
      </c>
      <c r="R439" s="5">
        <v>0</v>
      </c>
      <c r="S439" s="5">
        <v>0</v>
      </c>
    </row>
    <row r="440" spans="1:19" x14ac:dyDescent="0.25">
      <c r="A440" s="5" t="s">
        <v>1408</v>
      </c>
      <c r="B440" s="5" t="s">
        <v>1409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</row>
    <row r="441" spans="1:19" x14ac:dyDescent="0.25">
      <c r="A441" s="5" t="s">
        <v>1410</v>
      </c>
      <c r="B441" s="5" t="s">
        <v>1411</v>
      </c>
      <c r="F441" s="5">
        <v>0</v>
      </c>
      <c r="G441" s="5">
        <v>247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</row>
    <row r="442" spans="1:19" x14ac:dyDescent="0.25">
      <c r="A442" s="5" t="s">
        <v>111</v>
      </c>
      <c r="B442" s="5" t="s">
        <v>1412</v>
      </c>
      <c r="C442" s="5">
        <v>44595.464444444442</v>
      </c>
      <c r="D442" s="5">
        <v>44595.485243055555</v>
      </c>
      <c r="E442" s="5" t="s">
        <v>667</v>
      </c>
      <c r="F442" s="5">
        <v>241</v>
      </c>
      <c r="G442" s="5">
        <v>239</v>
      </c>
      <c r="H442" s="5">
        <v>8.99</v>
      </c>
      <c r="I442" s="5">
        <v>0</v>
      </c>
      <c r="J442" s="5">
        <v>336</v>
      </c>
      <c r="K442" s="5">
        <v>134</v>
      </c>
      <c r="L442" s="5">
        <v>106</v>
      </c>
      <c r="M442" s="5">
        <v>86</v>
      </c>
      <c r="N442" s="5">
        <v>55</v>
      </c>
      <c r="O442" s="5">
        <v>42</v>
      </c>
      <c r="P442" s="5">
        <v>26</v>
      </c>
      <c r="Q442" s="5">
        <v>18</v>
      </c>
      <c r="R442" s="5">
        <v>180</v>
      </c>
      <c r="S442" s="5">
        <v>161</v>
      </c>
    </row>
    <row r="443" spans="1:19" x14ac:dyDescent="0.25">
      <c r="A443" s="5" t="s">
        <v>284</v>
      </c>
      <c r="B443" s="5" t="s">
        <v>1413</v>
      </c>
      <c r="C443" s="5">
        <v>44595.741481481484</v>
      </c>
      <c r="D443" s="5">
        <v>44595.76226851852</v>
      </c>
      <c r="E443" s="5" t="s">
        <v>667</v>
      </c>
      <c r="F443" s="5">
        <v>408</v>
      </c>
      <c r="G443" s="5">
        <v>443</v>
      </c>
      <c r="H443" s="5">
        <v>11.11</v>
      </c>
      <c r="I443" s="5">
        <v>447</v>
      </c>
      <c r="J443" s="5">
        <v>497</v>
      </c>
      <c r="K443" s="5">
        <v>226</v>
      </c>
      <c r="L443" s="5">
        <v>114</v>
      </c>
      <c r="M443" s="5">
        <v>84</v>
      </c>
      <c r="N443" s="5">
        <v>100</v>
      </c>
      <c r="O443" s="5">
        <v>54</v>
      </c>
      <c r="P443" s="5">
        <v>29.9</v>
      </c>
      <c r="Q443" s="5">
        <v>22.2</v>
      </c>
      <c r="R443" s="5">
        <v>163</v>
      </c>
      <c r="S443" s="5">
        <v>144</v>
      </c>
    </row>
    <row r="444" spans="1:19" x14ac:dyDescent="0.25">
      <c r="A444" s="5" t="s">
        <v>300</v>
      </c>
      <c r="B444" s="5" t="s">
        <v>1414</v>
      </c>
      <c r="C444" s="5">
        <v>44595.110868055555</v>
      </c>
      <c r="D444" s="5">
        <v>44595.131712962961</v>
      </c>
      <c r="E444" s="5" t="s">
        <v>667</v>
      </c>
      <c r="F444" s="5">
        <v>358</v>
      </c>
      <c r="G444" s="5">
        <v>0</v>
      </c>
      <c r="H444" s="5">
        <v>10.6</v>
      </c>
      <c r="I444" s="5">
        <v>0</v>
      </c>
      <c r="J444" s="5">
        <v>329</v>
      </c>
      <c r="K444" s="5">
        <v>199</v>
      </c>
      <c r="L444" s="5">
        <v>112</v>
      </c>
      <c r="M444" s="5">
        <v>85</v>
      </c>
      <c r="N444" s="5">
        <v>75</v>
      </c>
      <c r="O444" s="5">
        <v>49</v>
      </c>
      <c r="P444" s="5">
        <v>25.8</v>
      </c>
      <c r="Q444" s="5">
        <v>21.2</v>
      </c>
      <c r="R444" s="5">
        <v>181</v>
      </c>
      <c r="S444" s="5">
        <v>172</v>
      </c>
    </row>
    <row r="445" spans="1:19" x14ac:dyDescent="0.25">
      <c r="A445" s="5" t="s">
        <v>1415</v>
      </c>
      <c r="B445" s="5" t="s">
        <v>1416</v>
      </c>
      <c r="C445" s="5">
        <v>44594.825567129628</v>
      </c>
      <c r="D445" s="5">
        <v>44594.846365740741</v>
      </c>
      <c r="E445" s="5" t="s">
        <v>667</v>
      </c>
      <c r="F445" s="5">
        <v>304</v>
      </c>
      <c r="G445" s="5">
        <v>378</v>
      </c>
      <c r="H445" s="5">
        <v>9.61</v>
      </c>
      <c r="I445" s="5">
        <v>441</v>
      </c>
      <c r="J445" s="5">
        <v>385</v>
      </c>
      <c r="K445" s="5">
        <v>168</v>
      </c>
      <c r="L445" s="5">
        <v>116</v>
      </c>
      <c r="M445" s="5">
        <v>74</v>
      </c>
      <c r="N445" s="5">
        <v>75</v>
      </c>
      <c r="O445" s="5">
        <v>51</v>
      </c>
      <c r="P445" s="5">
        <v>27.3</v>
      </c>
      <c r="Q445" s="5">
        <v>19.3</v>
      </c>
      <c r="R445" s="5">
        <v>0</v>
      </c>
      <c r="S445" s="5">
        <v>0</v>
      </c>
    </row>
    <row r="446" spans="1:19" x14ac:dyDescent="0.25">
      <c r="A446" s="5" t="s">
        <v>432</v>
      </c>
      <c r="B446" s="5" t="s">
        <v>1417</v>
      </c>
      <c r="F446" s="5">
        <v>0</v>
      </c>
      <c r="G446" s="5">
        <v>410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</row>
    <row r="447" spans="1:19" x14ac:dyDescent="0.25">
      <c r="A447" s="5" t="s">
        <v>1418</v>
      </c>
      <c r="B447" s="5" t="s">
        <v>1419</v>
      </c>
      <c r="F447" s="5">
        <v>0</v>
      </c>
      <c r="G447" s="5">
        <v>472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</row>
    <row r="448" spans="1:19" x14ac:dyDescent="0.25">
      <c r="A448" s="5" t="s">
        <v>587</v>
      </c>
      <c r="B448" s="5" t="s">
        <v>1420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</row>
    <row r="449" spans="1:19" x14ac:dyDescent="0.25">
      <c r="A449" s="5" t="s">
        <v>1421</v>
      </c>
      <c r="B449" s="5" t="s">
        <v>1422</v>
      </c>
      <c r="F449" s="5">
        <v>0</v>
      </c>
      <c r="G449" s="5">
        <v>466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</row>
    <row r="450" spans="1:19" x14ac:dyDescent="0.25">
      <c r="A450" s="5" t="s">
        <v>1423</v>
      </c>
      <c r="B450" s="5" t="s">
        <v>1424</v>
      </c>
      <c r="F450" s="5">
        <v>0</v>
      </c>
      <c r="G450" s="5">
        <v>387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</row>
    <row r="451" spans="1:19" x14ac:dyDescent="0.25">
      <c r="A451" s="5" t="s">
        <v>1425</v>
      </c>
      <c r="B451" s="5" t="s">
        <v>1426</v>
      </c>
      <c r="F451" s="5">
        <v>0</v>
      </c>
      <c r="G451" s="5">
        <v>258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</row>
    <row r="452" spans="1:19" x14ac:dyDescent="0.25">
      <c r="A452" s="5" t="s">
        <v>512</v>
      </c>
      <c r="B452" s="5" t="s">
        <v>1427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</row>
    <row r="453" spans="1:19" x14ac:dyDescent="0.25">
      <c r="A453" s="5" t="s">
        <v>568</v>
      </c>
      <c r="B453" s="5" t="s">
        <v>1428</v>
      </c>
      <c r="F453" s="5">
        <v>0</v>
      </c>
      <c r="G453" s="5">
        <v>332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1429</v>
      </c>
      <c r="B454" s="5" t="s">
        <v>1430</v>
      </c>
      <c r="F454" s="5">
        <v>0</v>
      </c>
      <c r="G454" s="5">
        <v>572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x14ac:dyDescent="0.25">
      <c r="A455" s="5" t="s">
        <v>1431</v>
      </c>
      <c r="B455" s="5" t="s">
        <v>1432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</row>
    <row r="456" spans="1:19" x14ac:dyDescent="0.25">
      <c r="A456" s="5" t="s">
        <v>494</v>
      </c>
      <c r="B456" s="5" t="s">
        <v>1433</v>
      </c>
      <c r="C456" s="5">
        <v>44595.819930555554</v>
      </c>
      <c r="D456" s="5">
        <v>44595.840787037036</v>
      </c>
      <c r="E456" s="5" t="s">
        <v>667</v>
      </c>
      <c r="F456" s="5">
        <v>426</v>
      </c>
      <c r="G456" s="5">
        <v>439</v>
      </c>
      <c r="H456" s="5">
        <v>11.35</v>
      </c>
      <c r="I456" s="5">
        <v>0</v>
      </c>
      <c r="J456" s="5">
        <v>502</v>
      </c>
      <c r="K456" s="5">
        <v>236</v>
      </c>
      <c r="L456" s="5">
        <v>109</v>
      </c>
      <c r="M456" s="5">
        <v>87</v>
      </c>
      <c r="N456" s="5">
        <v>77</v>
      </c>
      <c r="O456" s="5">
        <v>52</v>
      </c>
      <c r="P456" s="5">
        <v>30.1</v>
      </c>
      <c r="Q456" s="5">
        <v>22.7</v>
      </c>
      <c r="R456" s="5">
        <v>164</v>
      </c>
      <c r="S456" s="5">
        <v>151</v>
      </c>
    </row>
    <row r="457" spans="1:19" x14ac:dyDescent="0.25">
      <c r="A457" s="5" t="s">
        <v>1434</v>
      </c>
      <c r="B457" s="5" t="s">
        <v>1435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</row>
    <row r="458" spans="1:19" x14ac:dyDescent="0.25">
      <c r="A458" s="5" t="s">
        <v>1436</v>
      </c>
      <c r="B458" s="5" t="s">
        <v>1437</v>
      </c>
      <c r="F458" s="5">
        <v>0</v>
      </c>
      <c r="G458" s="5">
        <v>409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</row>
    <row r="459" spans="1:19" x14ac:dyDescent="0.25">
      <c r="A459" s="5" t="s">
        <v>1438</v>
      </c>
      <c r="B459" s="5" t="s">
        <v>1439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</row>
    <row r="460" spans="1:19" x14ac:dyDescent="0.25">
      <c r="A460" s="5" t="s">
        <v>232</v>
      </c>
      <c r="B460" s="5" t="s">
        <v>1440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</row>
    <row r="461" spans="1:19" x14ac:dyDescent="0.25">
      <c r="A461" s="5" t="s">
        <v>552</v>
      </c>
      <c r="B461" s="5" t="s">
        <v>1441</v>
      </c>
      <c r="C461" s="5">
        <v>44595.526145833333</v>
      </c>
      <c r="D461" s="5">
        <v>44595.546967592592</v>
      </c>
      <c r="E461" s="5" t="s">
        <v>667</v>
      </c>
      <c r="F461" s="5">
        <v>404</v>
      </c>
      <c r="G461" s="5">
        <v>402</v>
      </c>
      <c r="H461" s="5">
        <v>11.15</v>
      </c>
      <c r="I461" s="5">
        <v>0</v>
      </c>
      <c r="J461" s="5">
        <v>342</v>
      </c>
      <c r="K461" s="5">
        <v>225</v>
      </c>
      <c r="L461" s="5">
        <v>114</v>
      </c>
      <c r="M461" s="5">
        <v>88</v>
      </c>
      <c r="N461" s="5">
        <v>67</v>
      </c>
      <c r="O461" s="5">
        <v>56</v>
      </c>
      <c r="P461" s="5">
        <v>26.1</v>
      </c>
      <c r="Q461" s="5">
        <v>22.3</v>
      </c>
      <c r="R461" s="5">
        <v>180</v>
      </c>
      <c r="S461" s="5">
        <v>158</v>
      </c>
    </row>
    <row r="462" spans="1:19" x14ac:dyDescent="0.25">
      <c r="A462" s="5" t="s">
        <v>97</v>
      </c>
      <c r="B462" s="5" t="s">
        <v>1442</v>
      </c>
      <c r="C462" s="5">
        <v>44595.958055555559</v>
      </c>
      <c r="D462" s="5">
        <v>44595.978854166664</v>
      </c>
      <c r="E462" s="5" t="s">
        <v>667</v>
      </c>
      <c r="F462" s="5">
        <v>276</v>
      </c>
      <c r="G462" s="5">
        <v>325</v>
      </c>
      <c r="H462" s="5">
        <v>9.59</v>
      </c>
      <c r="I462" s="5">
        <v>396</v>
      </c>
      <c r="J462" s="5">
        <v>362</v>
      </c>
      <c r="K462" s="5">
        <v>154</v>
      </c>
      <c r="L462" s="5">
        <v>133</v>
      </c>
      <c r="M462" s="5">
        <v>85</v>
      </c>
      <c r="N462" s="5">
        <v>65</v>
      </c>
      <c r="O462" s="5">
        <v>44</v>
      </c>
      <c r="P462" s="5">
        <v>26.7</v>
      </c>
      <c r="Q462" s="5">
        <v>19.2</v>
      </c>
      <c r="R462" s="5">
        <v>0</v>
      </c>
      <c r="S462" s="5">
        <v>0</v>
      </c>
    </row>
    <row r="463" spans="1:19" x14ac:dyDescent="0.25">
      <c r="A463" s="5" t="s">
        <v>1443</v>
      </c>
      <c r="B463" s="5" t="s">
        <v>1444</v>
      </c>
      <c r="F463" s="5">
        <v>0</v>
      </c>
      <c r="G463" s="5">
        <v>287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</row>
    <row r="464" spans="1:19" x14ac:dyDescent="0.25">
      <c r="A464" s="5" t="s">
        <v>1445</v>
      </c>
      <c r="B464" s="5" t="s">
        <v>1446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</row>
    <row r="465" spans="1:19" x14ac:dyDescent="0.25">
      <c r="A465" s="5" t="s">
        <v>1447</v>
      </c>
      <c r="B465" s="5" t="s">
        <v>1448</v>
      </c>
      <c r="C465" s="5">
        <v>44596.36859953704</v>
      </c>
      <c r="D465" s="5">
        <v>44596.389456018522</v>
      </c>
      <c r="E465" s="5" t="s">
        <v>667</v>
      </c>
      <c r="F465" s="5">
        <v>523</v>
      </c>
      <c r="G465" s="5">
        <v>521</v>
      </c>
      <c r="H465" s="5">
        <v>12.24</v>
      </c>
      <c r="I465" s="5">
        <v>780</v>
      </c>
      <c r="J465" s="5">
        <v>564</v>
      </c>
      <c r="K465" s="5">
        <v>290</v>
      </c>
      <c r="L465" s="5">
        <v>120</v>
      </c>
      <c r="M465" s="5">
        <v>89</v>
      </c>
      <c r="N465" s="5">
        <v>73</v>
      </c>
      <c r="O465" s="5">
        <v>55</v>
      </c>
      <c r="P465" s="5">
        <v>31.3</v>
      </c>
      <c r="Q465" s="5">
        <v>24.5</v>
      </c>
      <c r="R465" s="5">
        <v>0</v>
      </c>
      <c r="S465" s="5">
        <v>0</v>
      </c>
    </row>
    <row r="466" spans="1:19" x14ac:dyDescent="0.25">
      <c r="A466" s="5" t="s">
        <v>193</v>
      </c>
      <c r="B466" s="5" t="s">
        <v>1449</v>
      </c>
      <c r="C466" s="5">
        <v>44594.805509259262</v>
      </c>
      <c r="D466" s="5">
        <v>44594.826331018521</v>
      </c>
      <c r="E466" s="5" t="s">
        <v>667</v>
      </c>
      <c r="F466" s="5">
        <v>567</v>
      </c>
      <c r="G466" s="5">
        <v>0</v>
      </c>
      <c r="H466" s="5">
        <v>12.61</v>
      </c>
      <c r="I466" s="5">
        <v>807</v>
      </c>
      <c r="J466" s="5">
        <v>452</v>
      </c>
      <c r="K466" s="5">
        <v>315</v>
      </c>
      <c r="L466" s="5">
        <v>109</v>
      </c>
      <c r="M466" s="5">
        <v>74</v>
      </c>
      <c r="N466" s="5">
        <v>91</v>
      </c>
      <c r="O466" s="5">
        <v>67</v>
      </c>
      <c r="P466" s="5">
        <v>28.9</v>
      </c>
      <c r="Q466" s="5">
        <v>25.2</v>
      </c>
      <c r="R466" s="5">
        <v>0</v>
      </c>
      <c r="S466" s="5">
        <v>0</v>
      </c>
    </row>
    <row r="467" spans="1:19" x14ac:dyDescent="0.25">
      <c r="A467" s="5" t="s">
        <v>211</v>
      </c>
      <c r="B467" s="5" t="s">
        <v>1450</v>
      </c>
      <c r="C467" s="5">
        <v>44595.479062500002</v>
      </c>
      <c r="D467" s="5">
        <v>44595.499918981484</v>
      </c>
      <c r="E467" s="5" t="s">
        <v>667</v>
      </c>
      <c r="F467" s="5">
        <v>400</v>
      </c>
      <c r="G467" s="5">
        <v>0</v>
      </c>
      <c r="H467" s="5">
        <v>11.02</v>
      </c>
      <c r="I467" s="5">
        <v>484</v>
      </c>
      <c r="J467" s="5">
        <v>441</v>
      </c>
      <c r="K467" s="5">
        <v>222</v>
      </c>
      <c r="L467" s="5">
        <v>121</v>
      </c>
      <c r="M467" s="5">
        <v>90</v>
      </c>
      <c r="N467" s="5">
        <v>65</v>
      </c>
      <c r="O467" s="5">
        <v>49</v>
      </c>
      <c r="P467" s="5">
        <v>28.7</v>
      </c>
      <c r="Q467" s="5">
        <v>22</v>
      </c>
      <c r="R467" s="5">
        <v>180</v>
      </c>
      <c r="S467" s="5">
        <v>158</v>
      </c>
    </row>
    <row r="468" spans="1:19" x14ac:dyDescent="0.25">
      <c r="A468" s="5" t="s">
        <v>595</v>
      </c>
      <c r="B468" s="5" t="s">
        <v>1451</v>
      </c>
      <c r="C468" s="5">
        <v>44594.931620370371</v>
      </c>
      <c r="D468" s="5">
        <v>44594.952418981484</v>
      </c>
      <c r="E468" s="5" t="s">
        <v>667</v>
      </c>
      <c r="F468" s="5">
        <v>669</v>
      </c>
      <c r="G468" s="5">
        <v>752</v>
      </c>
      <c r="H468" s="5">
        <v>13.46</v>
      </c>
      <c r="I468" s="5">
        <v>488</v>
      </c>
      <c r="J468" s="5">
        <v>469</v>
      </c>
      <c r="K468" s="5">
        <v>372</v>
      </c>
      <c r="L468" s="5">
        <v>97</v>
      </c>
      <c r="M468" s="5">
        <v>87</v>
      </c>
      <c r="N468" s="5">
        <v>66</v>
      </c>
      <c r="O468" s="5">
        <v>61</v>
      </c>
      <c r="P468" s="5">
        <v>29.3</v>
      </c>
      <c r="Q468" s="5">
        <v>26.9</v>
      </c>
      <c r="R468" s="5">
        <v>173</v>
      </c>
      <c r="S468" s="5">
        <v>161</v>
      </c>
    </row>
    <row r="469" spans="1:19" x14ac:dyDescent="0.25">
      <c r="A469" s="5" t="s">
        <v>1452</v>
      </c>
      <c r="B469" s="5" t="s">
        <v>1453</v>
      </c>
      <c r="F469" s="5">
        <v>0</v>
      </c>
      <c r="G469" s="5">
        <v>444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</row>
    <row r="470" spans="1:19" x14ac:dyDescent="0.25">
      <c r="A470" s="5" t="s">
        <v>1454</v>
      </c>
      <c r="B470" s="5" t="s">
        <v>1455</v>
      </c>
      <c r="F470" s="5">
        <v>0</v>
      </c>
      <c r="G470" s="5">
        <v>265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</row>
    <row r="471" spans="1:19" x14ac:dyDescent="0.25">
      <c r="A471" s="5" t="s">
        <v>1456</v>
      </c>
      <c r="B471" s="5" t="s">
        <v>1457</v>
      </c>
      <c r="F471" s="5">
        <v>0</v>
      </c>
      <c r="G471" s="5">
        <v>360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</row>
    <row r="472" spans="1:19" x14ac:dyDescent="0.25">
      <c r="A472" s="5" t="s">
        <v>1458</v>
      </c>
      <c r="B472" s="5" t="s">
        <v>1459</v>
      </c>
      <c r="F472" s="5">
        <v>0</v>
      </c>
      <c r="G472" s="5">
        <v>285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1460</v>
      </c>
      <c r="B473" s="5" t="s">
        <v>1461</v>
      </c>
      <c r="F473" s="5">
        <v>0</v>
      </c>
      <c r="G473" s="5">
        <v>432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</row>
    <row r="474" spans="1:19" x14ac:dyDescent="0.25">
      <c r="A474" s="5" t="s">
        <v>1462</v>
      </c>
      <c r="B474" s="5" t="s">
        <v>1463</v>
      </c>
      <c r="F474" s="5">
        <v>0</v>
      </c>
      <c r="G474" s="5">
        <v>363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510</v>
      </c>
      <c r="B475" s="5" t="s">
        <v>1464</v>
      </c>
      <c r="C475" s="5">
        <v>44596.462002314816</v>
      </c>
      <c r="D475" s="5">
        <v>44596.482812499999</v>
      </c>
      <c r="E475" s="5" t="s">
        <v>667</v>
      </c>
      <c r="F475" s="5">
        <v>313</v>
      </c>
      <c r="G475" s="5">
        <v>0</v>
      </c>
      <c r="H475" s="5">
        <v>9.9499999999999993</v>
      </c>
      <c r="I475" s="5">
        <v>409</v>
      </c>
      <c r="J475" s="5">
        <v>393</v>
      </c>
      <c r="K475" s="5">
        <v>174</v>
      </c>
      <c r="L475" s="5">
        <v>111</v>
      </c>
      <c r="M475" s="5">
        <v>86</v>
      </c>
      <c r="N475" s="5">
        <v>65</v>
      </c>
      <c r="O475" s="5">
        <v>45</v>
      </c>
      <c r="P475" s="5">
        <v>27.5</v>
      </c>
      <c r="Q475" s="5">
        <v>19.899999999999999</v>
      </c>
      <c r="R475" s="5">
        <v>168</v>
      </c>
      <c r="S475" s="5">
        <v>143</v>
      </c>
    </row>
    <row r="476" spans="1:19" x14ac:dyDescent="0.25">
      <c r="A476" s="5" t="s">
        <v>1465</v>
      </c>
      <c r="B476" s="5" t="s">
        <v>1466</v>
      </c>
      <c r="F476" s="5">
        <v>0</v>
      </c>
      <c r="G476" s="5">
        <v>355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</row>
    <row r="477" spans="1:19" x14ac:dyDescent="0.25">
      <c r="A477" s="5" t="s">
        <v>1467</v>
      </c>
      <c r="B477" s="5" t="s">
        <v>1468</v>
      </c>
      <c r="F477" s="5">
        <v>0</v>
      </c>
      <c r="G477" s="5">
        <v>400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</row>
    <row r="478" spans="1:19" x14ac:dyDescent="0.25">
      <c r="A478" s="5" t="s">
        <v>1469</v>
      </c>
      <c r="B478" s="5" t="s">
        <v>1470</v>
      </c>
      <c r="F478" s="5">
        <v>0</v>
      </c>
      <c r="G478" s="5">
        <v>411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</row>
    <row r="479" spans="1:19" x14ac:dyDescent="0.25">
      <c r="A479" s="5" t="s">
        <v>95</v>
      </c>
      <c r="B479" s="5" t="s">
        <v>1471</v>
      </c>
      <c r="C479" s="5">
        <v>44595.501377314817</v>
      </c>
      <c r="D479" s="5">
        <v>44595.522199074076</v>
      </c>
      <c r="E479" s="5" t="s">
        <v>667</v>
      </c>
      <c r="F479" s="5">
        <v>452</v>
      </c>
      <c r="G479" s="5">
        <v>487</v>
      </c>
      <c r="H479" s="5">
        <v>11.48</v>
      </c>
      <c r="I479" s="5">
        <v>590</v>
      </c>
      <c r="J479" s="5">
        <v>445</v>
      </c>
      <c r="K479" s="5">
        <v>251</v>
      </c>
      <c r="L479" s="5">
        <v>119</v>
      </c>
      <c r="M479" s="5">
        <v>84</v>
      </c>
      <c r="N479" s="5">
        <v>82</v>
      </c>
      <c r="O479" s="5">
        <v>55</v>
      </c>
      <c r="P479" s="5">
        <v>28.8</v>
      </c>
      <c r="Q479" s="5">
        <v>23</v>
      </c>
      <c r="R479" s="5">
        <v>0</v>
      </c>
      <c r="S479" s="5">
        <v>0</v>
      </c>
    </row>
    <row r="480" spans="1:19" x14ac:dyDescent="0.25">
      <c r="A480" s="5" t="s">
        <v>228</v>
      </c>
      <c r="B480" s="5" t="s">
        <v>1472</v>
      </c>
      <c r="C480" s="5">
        <v>44596.49863425926</v>
      </c>
      <c r="D480" s="5">
        <v>44596.519456018519</v>
      </c>
      <c r="E480" s="5" t="s">
        <v>667</v>
      </c>
      <c r="F480" s="5">
        <v>518</v>
      </c>
      <c r="G480" s="5">
        <v>583</v>
      </c>
      <c r="H480" s="5">
        <v>12.26</v>
      </c>
      <c r="I480" s="5">
        <v>721</v>
      </c>
      <c r="J480" s="5">
        <v>480</v>
      </c>
      <c r="K480" s="5">
        <v>288</v>
      </c>
      <c r="L480" s="5">
        <v>106</v>
      </c>
      <c r="M480" s="5">
        <v>86</v>
      </c>
      <c r="N480" s="5">
        <v>62</v>
      </c>
      <c r="O480" s="5">
        <v>57</v>
      </c>
      <c r="P480" s="5">
        <v>29.6</v>
      </c>
      <c r="Q480" s="5">
        <v>24.5</v>
      </c>
      <c r="R480" s="5">
        <v>0</v>
      </c>
      <c r="S480" s="5">
        <v>0</v>
      </c>
    </row>
    <row r="481" spans="1:19" x14ac:dyDescent="0.25">
      <c r="A481" s="5" t="s">
        <v>1473</v>
      </c>
      <c r="B481" s="5" t="s">
        <v>1474</v>
      </c>
      <c r="F481" s="5">
        <v>0</v>
      </c>
      <c r="G481" s="5">
        <v>464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</row>
    <row r="482" spans="1:19" x14ac:dyDescent="0.25">
      <c r="A482" s="5" t="s">
        <v>574</v>
      </c>
      <c r="B482" s="5" t="s">
        <v>1475</v>
      </c>
      <c r="C482" s="5">
        <v>44595.702708333331</v>
      </c>
      <c r="D482" s="5">
        <v>44595.723506944443</v>
      </c>
      <c r="E482" s="5" t="s">
        <v>667</v>
      </c>
      <c r="F482" s="5">
        <v>455</v>
      </c>
      <c r="G482" s="5">
        <v>521</v>
      </c>
      <c r="H482" s="5">
        <v>11.62</v>
      </c>
      <c r="I482" s="5">
        <v>572</v>
      </c>
      <c r="J482" s="5">
        <v>502</v>
      </c>
      <c r="K482" s="5">
        <v>253</v>
      </c>
      <c r="L482" s="5">
        <v>114</v>
      </c>
      <c r="M482" s="5">
        <v>84</v>
      </c>
      <c r="N482" s="5">
        <v>93</v>
      </c>
      <c r="O482" s="5">
        <v>55</v>
      </c>
      <c r="P482" s="5">
        <v>30.1</v>
      </c>
      <c r="Q482" s="5">
        <v>23.3</v>
      </c>
      <c r="R482" s="5">
        <v>0</v>
      </c>
      <c r="S482" s="5">
        <v>0</v>
      </c>
    </row>
    <row r="483" spans="1:19" x14ac:dyDescent="0.25">
      <c r="A483" s="5" t="s">
        <v>274</v>
      </c>
      <c r="B483" s="5" t="s">
        <v>1476</v>
      </c>
      <c r="C483" s="5">
        <v>44595.489803240744</v>
      </c>
      <c r="D483" s="5">
        <v>44595.510625000003</v>
      </c>
      <c r="E483" s="5" t="s">
        <v>667</v>
      </c>
      <c r="F483" s="5">
        <v>331</v>
      </c>
      <c r="G483" s="5">
        <v>0</v>
      </c>
      <c r="H483" s="5">
        <v>10.29</v>
      </c>
      <c r="I483" s="5">
        <v>483</v>
      </c>
      <c r="J483" s="5">
        <v>415</v>
      </c>
      <c r="K483" s="5">
        <v>184</v>
      </c>
      <c r="L483" s="5">
        <v>109</v>
      </c>
      <c r="M483" s="5">
        <v>88</v>
      </c>
      <c r="N483" s="5">
        <v>61</v>
      </c>
      <c r="O483" s="5">
        <v>46</v>
      </c>
      <c r="P483" s="5">
        <v>28.1</v>
      </c>
      <c r="Q483" s="5">
        <v>20.6</v>
      </c>
      <c r="R483" s="5">
        <v>0</v>
      </c>
      <c r="S483" s="5">
        <v>0</v>
      </c>
    </row>
    <row r="484" spans="1:19" x14ac:dyDescent="0.25">
      <c r="A484" s="5" t="s">
        <v>1477</v>
      </c>
      <c r="B484" s="5" t="s">
        <v>1478</v>
      </c>
      <c r="F484" s="5">
        <v>0</v>
      </c>
      <c r="G484" s="5">
        <v>357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</row>
    <row r="485" spans="1:19" x14ac:dyDescent="0.25">
      <c r="A485" s="5" t="s">
        <v>1479</v>
      </c>
      <c r="B485" s="5" t="s">
        <v>1480</v>
      </c>
      <c r="F485" s="5">
        <v>0</v>
      </c>
      <c r="G485" s="5">
        <v>335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</row>
    <row r="486" spans="1:19" x14ac:dyDescent="0.25">
      <c r="A486" s="5" t="s">
        <v>1481</v>
      </c>
      <c r="B486" s="5" t="s">
        <v>1482</v>
      </c>
      <c r="F486" s="5">
        <v>0</v>
      </c>
      <c r="G486" s="5">
        <v>213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</row>
    <row r="487" spans="1:19" x14ac:dyDescent="0.25">
      <c r="A487" s="5" t="s">
        <v>1483</v>
      </c>
      <c r="B487" s="5" t="s">
        <v>1484</v>
      </c>
      <c r="C487" s="5">
        <v>44595.654074074075</v>
      </c>
      <c r="D487" s="5">
        <v>44595.674861111111</v>
      </c>
      <c r="E487" s="5" t="s">
        <v>667</v>
      </c>
      <c r="F487" s="5">
        <v>217</v>
      </c>
      <c r="G487" s="5">
        <v>265</v>
      </c>
      <c r="H487" s="5">
        <v>8.66</v>
      </c>
      <c r="I487" s="5">
        <v>394</v>
      </c>
      <c r="J487" s="5">
        <v>443</v>
      </c>
      <c r="K487" s="5">
        <v>120</v>
      </c>
      <c r="L487" s="5">
        <v>111</v>
      </c>
      <c r="M487" s="5">
        <v>87</v>
      </c>
      <c r="N487" s="5">
        <v>57</v>
      </c>
      <c r="O487" s="5">
        <v>40</v>
      </c>
      <c r="P487" s="5">
        <v>28.7</v>
      </c>
      <c r="Q487" s="5">
        <v>17.3</v>
      </c>
      <c r="R487" s="5">
        <v>175</v>
      </c>
      <c r="S487" s="5">
        <v>114</v>
      </c>
    </row>
    <row r="488" spans="1:19" x14ac:dyDescent="0.25">
      <c r="A488" s="5" t="s">
        <v>149</v>
      </c>
      <c r="B488" s="5" t="s">
        <v>1485</v>
      </c>
      <c r="C488" s="5">
        <v>44596.06177083333</v>
      </c>
      <c r="D488" s="5">
        <v>44596.082569444443</v>
      </c>
      <c r="E488" s="5" t="s">
        <v>667</v>
      </c>
      <c r="F488" s="5">
        <v>327</v>
      </c>
      <c r="G488" s="5">
        <v>443</v>
      </c>
      <c r="H488" s="5">
        <v>10.28</v>
      </c>
      <c r="I488" s="5">
        <v>487</v>
      </c>
      <c r="J488" s="5">
        <v>249</v>
      </c>
      <c r="K488" s="5">
        <v>182</v>
      </c>
      <c r="L488" s="5">
        <v>116</v>
      </c>
      <c r="M488" s="5">
        <v>84</v>
      </c>
      <c r="N488" s="5">
        <v>54</v>
      </c>
      <c r="O488" s="5">
        <v>48</v>
      </c>
      <c r="P488" s="5">
        <v>23.2</v>
      </c>
      <c r="Q488" s="5">
        <v>20.6</v>
      </c>
      <c r="R488" s="5">
        <v>175</v>
      </c>
      <c r="S488" s="5">
        <v>162</v>
      </c>
    </row>
    <row r="489" spans="1:19" x14ac:dyDescent="0.25">
      <c r="A489" s="5" t="s">
        <v>1486</v>
      </c>
      <c r="B489" s="5" t="s">
        <v>1487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</row>
    <row r="490" spans="1:19" x14ac:dyDescent="0.25">
      <c r="A490" s="5" t="s">
        <v>1488</v>
      </c>
      <c r="B490" s="5" t="s">
        <v>1489</v>
      </c>
      <c r="F490" s="5">
        <v>0</v>
      </c>
      <c r="G490" s="5">
        <v>529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</row>
    <row r="491" spans="1:19" x14ac:dyDescent="0.25">
      <c r="A491" s="5" t="s">
        <v>1490</v>
      </c>
      <c r="B491" s="5" t="s">
        <v>1491</v>
      </c>
      <c r="F491" s="5">
        <v>0</v>
      </c>
      <c r="G491" s="5">
        <v>336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</row>
    <row r="492" spans="1:19" x14ac:dyDescent="0.25">
      <c r="A492" s="5" t="s">
        <v>1492</v>
      </c>
      <c r="B492" s="5" t="s">
        <v>1493</v>
      </c>
      <c r="F492" s="5">
        <v>0</v>
      </c>
      <c r="G492" s="5">
        <v>458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</row>
    <row r="493" spans="1:19" x14ac:dyDescent="0.25">
      <c r="A493" s="5" t="s">
        <v>1494</v>
      </c>
      <c r="B493" s="5" t="s">
        <v>1495</v>
      </c>
      <c r="F493" s="5">
        <v>0</v>
      </c>
      <c r="G493" s="5">
        <v>489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</row>
    <row r="494" spans="1:19" x14ac:dyDescent="0.25">
      <c r="A494" s="5" t="s">
        <v>69</v>
      </c>
      <c r="B494" s="5" t="s">
        <v>1496</v>
      </c>
      <c r="C494" s="5">
        <v>44595.516423611109</v>
      </c>
      <c r="D494" s="5">
        <v>44595.537233796298</v>
      </c>
      <c r="E494" s="5" t="s">
        <v>667</v>
      </c>
      <c r="F494" s="5">
        <v>317</v>
      </c>
      <c r="G494" s="5">
        <v>0</v>
      </c>
      <c r="H494" s="5">
        <v>10.15</v>
      </c>
      <c r="I494" s="5">
        <v>406</v>
      </c>
      <c r="J494" s="5">
        <v>265</v>
      </c>
      <c r="K494" s="5">
        <v>176</v>
      </c>
      <c r="L494" s="5">
        <v>111</v>
      </c>
      <c r="M494" s="5">
        <v>88</v>
      </c>
      <c r="N494" s="5">
        <v>61</v>
      </c>
      <c r="O494" s="5">
        <v>46</v>
      </c>
      <c r="P494" s="5">
        <v>23.8</v>
      </c>
      <c r="Q494" s="5">
        <v>20.3</v>
      </c>
      <c r="R494" s="5">
        <v>0</v>
      </c>
      <c r="S494" s="5">
        <v>0</v>
      </c>
    </row>
    <row r="495" spans="1:19" x14ac:dyDescent="0.25">
      <c r="A495" s="5" t="s">
        <v>1497</v>
      </c>
      <c r="B495" s="5" t="s">
        <v>1498</v>
      </c>
      <c r="F495" s="5">
        <v>0</v>
      </c>
      <c r="G495" s="5">
        <v>258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1499</v>
      </c>
      <c r="B496" s="5" t="s">
        <v>1500</v>
      </c>
      <c r="F496" s="5">
        <v>0</v>
      </c>
      <c r="G496" s="5">
        <v>360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</row>
    <row r="497" spans="1:19" x14ac:dyDescent="0.25">
      <c r="A497" s="5" t="s">
        <v>1501</v>
      </c>
      <c r="B497" s="5" t="s">
        <v>1502</v>
      </c>
      <c r="F497" s="5">
        <v>0</v>
      </c>
      <c r="G497" s="5">
        <v>406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</row>
    <row r="498" spans="1:19" x14ac:dyDescent="0.25">
      <c r="A498" s="5" t="s">
        <v>1503</v>
      </c>
      <c r="B498" s="5" t="s">
        <v>1504</v>
      </c>
      <c r="F498" s="5">
        <v>0</v>
      </c>
      <c r="G498" s="5">
        <v>347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</row>
    <row r="499" spans="1:19" x14ac:dyDescent="0.25">
      <c r="A499" s="5" t="s">
        <v>446</v>
      </c>
      <c r="B499" s="5" t="s">
        <v>1505</v>
      </c>
      <c r="C499" s="5">
        <v>44595.755104166667</v>
      </c>
      <c r="D499" s="5">
        <v>44595.775925925926</v>
      </c>
      <c r="E499" s="5" t="s">
        <v>667</v>
      </c>
      <c r="F499" s="5">
        <v>315</v>
      </c>
      <c r="G499" s="5">
        <v>0</v>
      </c>
      <c r="H499" s="5">
        <v>10.050000000000001</v>
      </c>
      <c r="I499" s="5">
        <v>399</v>
      </c>
      <c r="J499" s="5">
        <v>524</v>
      </c>
      <c r="K499" s="5">
        <v>175</v>
      </c>
      <c r="L499" s="5">
        <v>115</v>
      </c>
      <c r="M499" s="5">
        <v>85</v>
      </c>
      <c r="N499" s="5">
        <v>65</v>
      </c>
      <c r="O499" s="5">
        <v>47</v>
      </c>
      <c r="P499" s="5">
        <v>30.5</v>
      </c>
      <c r="Q499" s="5">
        <v>20.100000000000001</v>
      </c>
      <c r="R499" s="5">
        <v>192</v>
      </c>
      <c r="S499" s="5">
        <v>156</v>
      </c>
    </row>
    <row r="500" spans="1:19" x14ac:dyDescent="0.25">
      <c r="A500" s="5" t="s">
        <v>1506</v>
      </c>
      <c r="B500" s="5" t="s">
        <v>1507</v>
      </c>
      <c r="F500" s="5">
        <v>0</v>
      </c>
      <c r="G500" s="5">
        <v>377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</row>
    <row r="501" spans="1:19" x14ac:dyDescent="0.25">
      <c r="A501" s="5" t="s">
        <v>518</v>
      </c>
      <c r="B501" s="5" t="s">
        <v>1508</v>
      </c>
      <c r="C501" s="5">
        <v>44595.528912037036</v>
      </c>
      <c r="D501" s="5">
        <v>44595.549733796295</v>
      </c>
      <c r="E501" s="5" t="s">
        <v>667</v>
      </c>
      <c r="F501" s="5">
        <v>717</v>
      </c>
      <c r="G501" s="5">
        <v>0</v>
      </c>
      <c r="H501" s="5">
        <v>13.73</v>
      </c>
      <c r="I501" s="5">
        <v>1044</v>
      </c>
      <c r="J501" s="5">
        <v>634</v>
      </c>
      <c r="K501" s="5">
        <v>398</v>
      </c>
      <c r="L501" s="5">
        <v>125</v>
      </c>
      <c r="M501" s="5">
        <v>58</v>
      </c>
      <c r="N501" s="5">
        <v>99</v>
      </c>
      <c r="O501" s="5">
        <v>93</v>
      </c>
      <c r="P501" s="5">
        <v>32.700000000000003</v>
      </c>
      <c r="Q501" s="5">
        <v>27.5</v>
      </c>
      <c r="R501" s="5">
        <v>0</v>
      </c>
      <c r="S501" s="5">
        <v>0</v>
      </c>
    </row>
    <row r="502" spans="1:19" x14ac:dyDescent="0.25">
      <c r="A502" s="5" t="s">
        <v>1509</v>
      </c>
      <c r="B502" s="5" t="s">
        <v>1510</v>
      </c>
      <c r="F502" s="5">
        <v>0</v>
      </c>
      <c r="G502" s="5">
        <v>462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</row>
    <row r="503" spans="1:19" x14ac:dyDescent="0.25">
      <c r="A503" s="5" t="s">
        <v>536</v>
      </c>
      <c r="B503" s="5" t="s">
        <v>1511</v>
      </c>
      <c r="C503" s="5">
        <v>44596.440011574072</v>
      </c>
      <c r="D503" s="5">
        <v>44596.460821759261</v>
      </c>
      <c r="E503" s="5" t="s">
        <v>667</v>
      </c>
      <c r="F503" s="5">
        <v>371</v>
      </c>
      <c r="G503" s="5">
        <v>386</v>
      </c>
      <c r="H503" s="5">
        <v>10.8</v>
      </c>
      <c r="I503" s="5">
        <v>536</v>
      </c>
      <c r="J503" s="5">
        <v>284</v>
      </c>
      <c r="K503" s="5">
        <v>206</v>
      </c>
      <c r="L503" s="5">
        <v>116</v>
      </c>
      <c r="M503" s="5">
        <v>86</v>
      </c>
      <c r="N503" s="5">
        <v>61</v>
      </c>
      <c r="O503" s="5">
        <v>50</v>
      </c>
      <c r="P503" s="5">
        <v>24.4</v>
      </c>
      <c r="Q503" s="5">
        <v>21.6</v>
      </c>
      <c r="R503" s="5">
        <v>0</v>
      </c>
      <c r="S503" s="5">
        <v>0</v>
      </c>
    </row>
    <row r="504" spans="1:19" x14ac:dyDescent="0.25">
      <c r="A504" s="5" t="s">
        <v>336</v>
      </c>
      <c r="B504" s="5" t="s">
        <v>1512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</row>
    <row r="505" spans="1:19" x14ac:dyDescent="0.25">
      <c r="A505" s="5" t="s">
        <v>1513</v>
      </c>
      <c r="B505" s="5" t="s">
        <v>1514</v>
      </c>
      <c r="F505" s="5">
        <v>0</v>
      </c>
      <c r="G505" s="5">
        <v>417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</row>
    <row r="506" spans="1:19" x14ac:dyDescent="0.25">
      <c r="A506" s="5" t="s">
        <v>298</v>
      </c>
      <c r="B506" s="5" t="s">
        <v>1515</v>
      </c>
      <c r="C506" s="5">
        <v>44594.91847222222</v>
      </c>
      <c r="D506" s="5">
        <v>44594.939293981479</v>
      </c>
      <c r="E506" s="5" t="s">
        <v>667</v>
      </c>
      <c r="F506" s="5">
        <v>373</v>
      </c>
      <c r="G506" s="5">
        <v>0</v>
      </c>
      <c r="H506" s="5">
        <v>10.79</v>
      </c>
      <c r="I506" s="5">
        <v>427</v>
      </c>
      <c r="J506" s="5">
        <v>290</v>
      </c>
      <c r="K506" s="5">
        <v>207</v>
      </c>
      <c r="L506" s="5">
        <v>100</v>
      </c>
      <c r="M506" s="5">
        <v>87</v>
      </c>
      <c r="N506" s="5">
        <v>54</v>
      </c>
      <c r="O506" s="5">
        <v>49</v>
      </c>
      <c r="P506" s="5">
        <v>24.6</v>
      </c>
      <c r="Q506" s="5">
        <v>21.6</v>
      </c>
      <c r="R506" s="5">
        <v>153</v>
      </c>
      <c r="S506" s="5">
        <v>139</v>
      </c>
    </row>
    <row r="507" spans="1:19" x14ac:dyDescent="0.25">
      <c r="A507" s="5" t="s">
        <v>1516</v>
      </c>
      <c r="B507" s="5" t="s">
        <v>1517</v>
      </c>
      <c r="C507" s="5">
        <v>44595.422256944446</v>
      </c>
      <c r="D507" s="5">
        <v>44595.443067129629</v>
      </c>
      <c r="E507" s="5" t="s">
        <v>667</v>
      </c>
      <c r="F507" s="5">
        <v>279</v>
      </c>
      <c r="G507" s="5">
        <v>341</v>
      </c>
      <c r="H507" s="5">
        <v>9.59</v>
      </c>
      <c r="I507" s="5">
        <v>439</v>
      </c>
      <c r="J507" s="5">
        <v>325</v>
      </c>
      <c r="K507" s="5">
        <v>155</v>
      </c>
      <c r="L507" s="5">
        <v>109</v>
      </c>
      <c r="M507" s="5">
        <v>84</v>
      </c>
      <c r="N507" s="5">
        <v>65</v>
      </c>
      <c r="O507" s="5">
        <v>45</v>
      </c>
      <c r="P507" s="5">
        <v>25.7</v>
      </c>
      <c r="Q507" s="5">
        <v>19.2</v>
      </c>
      <c r="R507" s="5">
        <v>163</v>
      </c>
      <c r="S507" s="5">
        <v>146</v>
      </c>
    </row>
    <row r="508" spans="1:19" x14ac:dyDescent="0.25">
      <c r="A508" s="5" t="s">
        <v>105</v>
      </c>
      <c r="B508" s="5" t="s">
        <v>1518</v>
      </c>
      <c r="C508" s="5">
        <v>44595.453136574077</v>
      </c>
      <c r="D508" s="5">
        <v>44595.473946759259</v>
      </c>
      <c r="E508" s="5" t="s">
        <v>667</v>
      </c>
      <c r="F508" s="5">
        <v>334</v>
      </c>
      <c r="G508" s="5">
        <v>411</v>
      </c>
      <c r="H508" s="5">
        <v>10.32</v>
      </c>
      <c r="I508" s="5">
        <v>463</v>
      </c>
      <c r="J508" s="5">
        <v>341</v>
      </c>
      <c r="K508" s="5">
        <v>186</v>
      </c>
      <c r="L508" s="5">
        <v>106</v>
      </c>
      <c r="M508" s="5">
        <v>81</v>
      </c>
      <c r="N508" s="5">
        <v>62</v>
      </c>
      <c r="O508" s="5">
        <v>49</v>
      </c>
      <c r="P508" s="5">
        <v>26.1</v>
      </c>
      <c r="Q508" s="5">
        <v>20.6</v>
      </c>
      <c r="R508" s="5">
        <v>0</v>
      </c>
      <c r="S508" s="5">
        <v>0</v>
      </c>
    </row>
    <row r="509" spans="1:19" x14ac:dyDescent="0.25">
      <c r="A509" s="5" t="s">
        <v>396</v>
      </c>
      <c r="B509" s="5" t="s">
        <v>1519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</row>
    <row r="510" spans="1:19" x14ac:dyDescent="0.25">
      <c r="A510" s="5" t="s">
        <v>47</v>
      </c>
      <c r="B510" s="5" t="s">
        <v>1520</v>
      </c>
      <c r="C510" s="5">
        <v>44595.032222222224</v>
      </c>
      <c r="D510" s="5">
        <v>44595.053020833337</v>
      </c>
      <c r="E510" s="5" t="s">
        <v>667</v>
      </c>
      <c r="F510" s="5">
        <v>362</v>
      </c>
      <c r="G510" s="5">
        <v>364</v>
      </c>
      <c r="H510" s="5">
        <v>10.69</v>
      </c>
      <c r="I510" s="5">
        <v>486</v>
      </c>
      <c r="J510" s="5">
        <v>315</v>
      </c>
      <c r="K510" s="5">
        <v>201</v>
      </c>
      <c r="L510" s="5">
        <v>119</v>
      </c>
      <c r="M510" s="5">
        <v>84</v>
      </c>
      <c r="N510" s="5">
        <v>72</v>
      </c>
      <c r="O510" s="5">
        <v>51</v>
      </c>
      <c r="P510" s="5">
        <v>25.4</v>
      </c>
      <c r="Q510" s="5">
        <v>21.4</v>
      </c>
      <c r="R510" s="5">
        <v>0</v>
      </c>
      <c r="S510" s="5">
        <v>0</v>
      </c>
    </row>
    <row r="511" spans="1:19" x14ac:dyDescent="0.25">
      <c r="A511" s="5" t="s">
        <v>426</v>
      </c>
      <c r="B511" s="5" t="s">
        <v>1521</v>
      </c>
      <c r="C511" s="5">
        <v>44595.56958333333</v>
      </c>
      <c r="D511" s="5">
        <v>44595.590405092589</v>
      </c>
      <c r="E511" s="5" t="s">
        <v>667</v>
      </c>
      <c r="F511" s="5">
        <v>411</v>
      </c>
      <c r="G511" s="5">
        <v>0</v>
      </c>
      <c r="H511" s="5">
        <v>11.07</v>
      </c>
      <c r="I511" s="5">
        <v>633</v>
      </c>
      <c r="J511" s="5">
        <v>494</v>
      </c>
      <c r="K511" s="5">
        <v>228</v>
      </c>
      <c r="L511" s="5">
        <v>104</v>
      </c>
      <c r="M511" s="5">
        <v>70</v>
      </c>
      <c r="N511" s="5">
        <v>70</v>
      </c>
      <c r="O511" s="5">
        <v>59</v>
      </c>
      <c r="P511" s="5">
        <v>29.9</v>
      </c>
      <c r="Q511" s="5">
        <v>22.1</v>
      </c>
      <c r="R511" s="5">
        <v>0</v>
      </c>
      <c r="S511" s="5">
        <v>0</v>
      </c>
    </row>
    <row r="512" spans="1:19" x14ac:dyDescent="0.25">
      <c r="A512" s="5" t="s">
        <v>1522</v>
      </c>
      <c r="B512" s="5" t="s">
        <v>1523</v>
      </c>
      <c r="F512" s="5">
        <v>0</v>
      </c>
      <c r="G512" s="5">
        <v>242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</row>
    <row r="513" spans="1:19" x14ac:dyDescent="0.25">
      <c r="A513" s="5" t="s">
        <v>534</v>
      </c>
      <c r="B513" s="5" t="s">
        <v>1524</v>
      </c>
      <c r="F513" s="5">
        <v>0</v>
      </c>
      <c r="G513" s="5">
        <v>419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430</v>
      </c>
      <c r="B514" s="5" t="s">
        <v>1525</v>
      </c>
      <c r="C514" s="5">
        <v>44596.165625000001</v>
      </c>
      <c r="D514" s="5">
        <v>44596.186435185184</v>
      </c>
      <c r="E514" s="5" t="s">
        <v>667</v>
      </c>
      <c r="F514" s="5">
        <v>575</v>
      </c>
      <c r="G514" s="5">
        <v>726</v>
      </c>
      <c r="H514" s="5">
        <v>12.73</v>
      </c>
      <c r="I514" s="5">
        <v>664</v>
      </c>
      <c r="J514" s="5">
        <v>462</v>
      </c>
      <c r="K514" s="5">
        <v>320</v>
      </c>
      <c r="L514" s="5">
        <v>111</v>
      </c>
      <c r="M514" s="5">
        <v>87</v>
      </c>
      <c r="N514" s="5">
        <v>74</v>
      </c>
      <c r="O514" s="5">
        <v>58</v>
      </c>
      <c r="P514" s="5">
        <v>29.2</v>
      </c>
      <c r="Q514" s="5">
        <v>25.5</v>
      </c>
      <c r="R514" s="5">
        <v>173</v>
      </c>
      <c r="S514" s="5">
        <v>161</v>
      </c>
    </row>
    <row r="515" spans="1:19" x14ac:dyDescent="0.25">
      <c r="A515" s="5" t="s">
        <v>1526</v>
      </c>
      <c r="B515" s="5" t="s">
        <v>1527</v>
      </c>
      <c r="F515" s="5">
        <v>0</v>
      </c>
      <c r="G515" s="5">
        <v>237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1528</v>
      </c>
      <c r="B516" s="5" t="s">
        <v>1529</v>
      </c>
      <c r="F516" s="5">
        <v>0</v>
      </c>
      <c r="G516" s="5">
        <v>512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</row>
    <row r="517" spans="1:19" x14ac:dyDescent="0.25">
      <c r="A517" s="5" t="s">
        <v>1530</v>
      </c>
      <c r="B517" s="5" t="s">
        <v>1531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</row>
    <row r="518" spans="1:19" x14ac:dyDescent="0.25">
      <c r="A518" s="5" t="s">
        <v>1532</v>
      </c>
      <c r="B518" s="5" t="s">
        <v>1533</v>
      </c>
      <c r="F518" s="5">
        <v>0</v>
      </c>
      <c r="G518" s="5">
        <v>611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151</v>
      </c>
      <c r="B519" s="5" t="s">
        <v>1534</v>
      </c>
      <c r="C519" s="5">
        <v>44596.099849537037</v>
      </c>
      <c r="D519" s="5">
        <v>44596.120625000003</v>
      </c>
      <c r="E519" s="5" t="s">
        <v>667</v>
      </c>
      <c r="F519" s="5">
        <v>310</v>
      </c>
      <c r="G519" s="5">
        <v>0</v>
      </c>
      <c r="H519" s="5">
        <v>10.1</v>
      </c>
      <c r="I519" s="5">
        <v>0</v>
      </c>
      <c r="J519" s="5">
        <v>202</v>
      </c>
      <c r="K519" s="5">
        <v>172</v>
      </c>
      <c r="L519" s="5">
        <v>98</v>
      </c>
      <c r="M519" s="5">
        <v>86</v>
      </c>
      <c r="N519" s="5">
        <v>52</v>
      </c>
      <c r="O519" s="5">
        <v>45</v>
      </c>
      <c r="P519" s="5">
        <v>21.5</v>
      </c>
      <c r="Q519" s="5">
        <v>20.2</v>
      </c>
      <c r="R519" s="5">
        <v>171</v>
      </c>
      <c r="S519" s="5">
        <v>161</v>
      </c>
    </row>
    <row r="520" spans="1:19" x14ac:dyDescent="0.25">
      <c r="A520" s="5" t="s">
        <v>1535</v>
      </c>
      <c r="B520" s="5" t="s">
        <v>1536</v>
      </c>
      <c r="F520" s="5">
        <v>0</v>
      </c>
      <c r="G520" s="5">
        <v>384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</row>
    <row r="521" spans="1:19" x14ac:dyDescent="0.25">
      <c r="A521" s="5" t="s">
        <v>1537</v>
      </c>
      <c r="B521" s="5" t="s">
        <v>1538</v>
      </c>
      <c r="F521" s="5">
        <v>0</v>
      </c>
      <c r="G521" s="5">
        <v>345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</row>
    <row r="522" spans="1:19" x14ac:dyDescent="0.25">
      <c r="A522" s="5" t="s">
        <v>302</v>
      </c>
      <c r="B522" s="5" t="s">
        <v>1539</v>
      </c>
      <c r="C522" s="5">
        <v>44595.441053240742</v>
      </c>
      <c r="D522" s="5">
        <v>44595.461863425924</v>
      </c>
      <c r="E522" s="5" t="s">
        <v>667</v>
      </c>
      <c r="F522" s="5">
        <v>289</v>
      </c>
      <c r="G522" s="5">
        <v>0</v>
      </c>
      <c r="H522" s="5">
        <v>9.76</v>
      </c>
      <c r="I522" s="5">
        <v>430</v>
      </c>
      <c r="J522" s="5">
        <v>306</v>
      </c>
      <c r="K522" s="5">
        <v>161</v>
      </c>
      <c r="L522" s="5">
        <v>107</v>
      </c>
      <c r="M522" s="5">
        <v>85</v>
      </c>
      <c r="N522" s="5">
        <v>65</v>
      </c>
      <c r="O522" s="5">
        <v>45</v>
      </c>
      <c r="P522" s="5">
        <v>25.1</v>
      </c>
      <c r="Q522" s="5">
        <v>19.5</v>
      </c>
      <c r="R522" s="5">
        <v>157</v>
      </c>
      <c r="S522" s="5">
        <v>141</v>
      </c>
    </row>
    <row r="523" spans="1:19" x14ac:dyDescent="0.25">
      <c r="A523" s="5" t="s">
        <v>410</v>
      </c>
      <c r="B523" s="5" t="s">
        <v>1540</v>
      </c>
      <c r="C523" s="5">
        <v>44595.706585648149</v>
      </c>
      <c r="D523" s="5">
        <v>44595.727384259262</v>
      </c>
      <c r="E523" s="5" t="s">
        <v>667</v>
      </c>
      <c r="F523" s="5">
        <v>426</v>
      </c>
      <c r="G523" s="5">
        <v>422</v>
      </c>
      <c r="H523" s="5">
        <v>11.4</v>
      </c>
      <c r="I523" s="5">
        <v>576</v>
      </c>
      <c r="J523" s="5">
        <v>302</v>
      </c>
      <c r="K523" s="5">
        <v>237</v>
      </c>
      <c r="L523" s="5">
        <v>106</v>
      </c>
      <c r="M523" s="5">
        <v>88</v>
      </c>
      <c r="N523" s="5">
        <v>50</v>
      </c>
      <c r="O523" s="5">
        <v>49</v>
      </c>
      <c r="P523" s="5">
        <v>25</v>
      </c>
      <c r="Q523" s="5">
        <v>22.8</v>
      </c>
      <c r="R523" s="5">
        <v>0</v>
      </c>
      <c r="S523" s="5">
        <v>0</v>
      </c>
    </row>
    <row r="524" spans="1:19" x14ac:dyDescent="0.25">
      <c r="A524" s="5" t="s">
        <v>1541</v>
      </c>
      <c r="B524" s="5" t="s">
        <v>1542</v>
      </c>
      <c r="C524" s="5">
        <v>44594.971886574072</v>
      </c>
      <c r="D524" s="5">
        <v>44594.992696759262</v>
      </c>
      <c r="E524" s="5" t="s">
        <v>667</v>
      </c>
      <c r="F524" s="5">
        <v>255</v>
      </c>
      <c r="G524" s="5">
        <v>426</v>
      </c>
      <c r="H524" s="5">
        <v>9.1199999999999992</v>
      </c>
      <c r="I524" s="5">
        <v>551</v>
      </c>
      <c r="J524" s="5">
        <v>528</v>
      </c>
      <c r="K524" s="5">
        <v>142</v>
      </c>
      <c r="L524" s="5">
        <v>125</v>
      </c>
      <c r="M524" s="5">
        <v>86</v>
      </c>
      <c r="N524" s="5">
        <v>73</v>
      </c>
      <c r="O524" s="5">
        <v>42</v>
      </c>
      <c r="P524" s="5">
        <v>30.6</v>
      </c>
      <c r="Q524" s="5">
        <v>18.2</v>
      </c>
      <c r="R524" s="5">
        <v>159</v>
      </c>
      <c r="S524" s="5">
        <v>141</v>
      </c>
    </row>
    <row r="525" spans="1:19" x14ac:dyDescent="0.25">
      <c r="A525" s="5" t="s">
        <v>1543</v>
      </c>
      <c r="B525" s="5" t="s">
        <v>1544</v>
      </c>
      <c r="F525" s="5">
        <v>0</v>
      </c>
      <c r="G525" s="5">
        <v>340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</row>
    <row r="526" spans="1:19" x14ac:dyDescent="0.25">
      <c r="A526" s="5" t="s">
        <v>392</v>
      </c>
      <c r="B526" s="5" t="s">
        <v>1545</v>
      </c>
      <c r="C526" s="5">
        <v>44594.914525462962</v>
      </c>
      <c r="D526" s="5">
        <v>44594.935370370367</v>
      </c>
      <c r="E526" s="5" t="s">
        <v>667</v>
      </c>
      <c r="F526" s="5">
        <v>477</v>
      </c>
      <c r="G526" s="5">
        <v>544</v>
      </c>
      <c r="H526" s="5">
        <v>11.87</v>
      </c>
      <c r="I526" s="5">
        <v>591</v>
      </c>
      <c r="J526" s="5">
        <v>372</v>
      </c>
      <c r="K526" s="5">
        <v>265</v>
      </c>
      <c r="L526" s="5">
        <v>116</v>
      </c>
      <c r="M526" s="5">
        <v>88</v>
      </c>
      <c r="N526" s="5">
        <v>68</v>
      </c>
      <c r="O526" s="5">
        <v>54</v>
      </c>
      <c r="P526" s="5">
        <v>27</v>
      </c>
      <c r="Q526" s="5">
        <v>23.7</v>
      </c>
      <c r="R526" s="5">
        <v>184</v>
      </c>
      <c r="S526" s="5">
        <v>174</v>
      </c>
    </row>
    <row r="527" spans="1:19" x14ac:dyDescent="0.25">
      <c r="A527" s="5" t="s">
        <v>516</v>
      </c>
      <c r="B527" s="5" t="s">
        <v>1546</v>
      </c>
      <c r="C527" s="5">
        <v>44596.02925925926</v>
      </c>
      <c r="D527" s="5">
        <v>44596.050092592595</v>
      </c>
      <c r="E527" s="5" t="s">
        <v>667</v>
      </c>
      <c r="F527" s="5">
        <v>421</v>
      </c>
      <c r="G527" s="5">
        <v>449</v>
      </c>
      <c r="H527" s="5">
        <v>11.25</v>
      </c>
      <c r="I527" s="5">
        <v>0</v>
      </c>
      <c r="J527" s="5">
        <v>465</v>
      </c>
      <c r="K527" s="5">
        <v>234</v>
      </c>
      <c r="L527" s="5">
        <v>112</v>
      </c>
      <c r="M527" s="5">
        <v>85</v>
      </c>
      <c r="N527" s="5">
        <v>74</v>
      </c>
      <c r="O527" s="5">
        <v>52</v>
      </c>
      <c r="P527" s="5">
        <v>29.2</v>
      </c>
      <c r="Q527" s="5">
        <v>22.5</v>
      </c>
      <c r="R527" s="5">
        <v>178</v>
      </c>
      <c r="S527" s="5">
        <v>158</v>
      </c>
    </row>
    <row r="528" spans="1:19" x14ac:dyDescent="0.25">
      <c r="A528" s="5" t="s">
        <v>1547</v>
      </c>
      <c r="B528" s="5" t="s">
        <v>1548</v>
      </c>
      <c r="F528" s="5">
        <v>0</v>
      </c>
      <c r="G528" s="5">
        <v>410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</row>
    <row r="529" spans="1:19" x14ac:dyDescent="0.25">
      <c r="A529" s="5" t="s">
        <v>1549</v>
      </c>
      <c r="B529" s="5" t="s">
        <v>1550</v>
      </c>
      <c r="F529" s="5">
        <v>0</v>
      </c>
      <c r="G529" s="5">
        <v>431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</row>
    <row r="530" spans="1:19" x14ac:dyDescent="0.25">
      <c r="A530" s="5" t="s">
        <v>1551</v>
      </c>
      <c r="B530" s="5" t="s">
        <v>1552</v>
      </c>
      <c r="F530" s="5">
        <v>0</v>
      </c>
      <c r="G530" s="5">
        <v>343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</row>
    <row r="531" spans="1:19" x14ac:dyDescent="0.25">
      <c r="A531" s="5" t="s">
        <v>1553</v>
      </c>
      <c r="B531" s="5" t="s">
        <v>1554</v>
      </c>
      <c r="F531" s="5">
        <v>0</v>
      </c>
      <c r="G531" s="5">
        <v>257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</row>
    <row r="532" spans="1:19" x14ac:dyDescent="0.25">
      <c r="A532" s="5" t="s">
        <v>402</v>
      </c>
      <c r="B532" s="5" t="s">
        <v>1555</v>
      </c>
      <c r="C532" s="5">
        <v>44595.453773148147</v>
      </c>
      <c r="D532" s="5">
        <v>44595.474583333336</v>
      </c>
      <c r="E532" s="5" t="s">
        <v>667</v>
      </c>
      <c r="F532" s="5">
        <v>673</v>
      </c>
      <c r="G532" s="5">
        <v>793</v>
      </c>
      <c r="H532" s="5">
        <v>13.43</v>
      </c>
      <c r="I532" s="5">
        <v>406</v>
      </c>
      <c r="J532" s="5">
        <v>563</v>
      </c>
      <c r="K532" s="5">
        <v>374</v>
      </c>
      <c r="L532" s="5">
        <v>118</v>
      </c>
      <c r="M532" s="5">
        <v>88</v>
      </c>
      <c r="N532" s="5">
        <v>87</v>
      </c>
      <c r="O532" s="5">
        <v>62</v>
      </c>
      <c r="P532" s="5">
        <v>31.3</v>
      </c>
      <c r="Q532" s="5">
        <v>26.9</v>
      </c>
      <c r="R532" s="5">
        <v>157</v>
      </c>
      <c r="S532" s="5">
        <v>140</v>
      </c>
    </row>
    <row r="533" spans="1:19" x14ac:dyDescent="0.25">
      <c r="A533" s="5" t="s">
        <v>1556</v>
      </c>
      <c r="B533" s="5" t="s">
        <v>1557</v>
      </c>
      <c r="F533" s="5">
        <v>0</v>
      </c>
      <c r="G533" s="5">
        <v>386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1558</v>
      </c>
      <c r="B534" s="5" t="s">
        <v>1559</v>
      </c>
      <c r="F534" s="5">
        <v>0</v>
      </c>
      <c r="G534" s="5">
        <v>308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</row>
    <row r="535" spans="1:19" x14ac:dyDescent="0.25">
      <c r="A535" s="5" t="s">
        <v>1560</v>
      </c>
      <c r="B535" s="5" t="s">
        <v>1561</v>
      </c>
      <c r="F535" s="5">
        <v>0</v>
      </c>
      <c r="G535" s="5">
        <v>422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</row>
    <row r="536" spans="1:19" x14ac:dyDescent="0.25">
      <c r="A536" s="5" t="s">
        <v>1562</v>
      </c>
      <c r="B536" s="5" t="s">
        <v>1563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</row>
    <row r="537" spans="1:19" x14ac:dyDescent="0.25">
      <c r="A537" s="5" t="s">
        <v>422</v>
      </c>
      <c r="B537" s="5" t="s">
        <v>1564</v>
      </c>
      <c r="C537" s="5">
        <v>44595.946134259262</v>
      </c>
      <c r="D537" s="5">
        <v>44595.966956018521</v>
      </c>
      <c r="E537" s="5" t="s">
        <v>667</v>
      </c>
      <c r="F537" s="5">
        <v>326</v>
      </c>
      <c r="G537" s="5">
        <v>376</v>
      </c>
      <c r="H537" s="5">
        <v>10.09</v>
      </c>
      <c r="I537" s="5">
        <v>466</v>
      </c>
      <c r="J537" s="5">
        <v>395</v>
      </c>
      <c r="K537" s="5">
        <v>181</v>
      </c>
      <c r="L537" s="5">
        <v>111</v>
      </c>
      <c r="M537" s="5">
        <v>86</v>
      </c>
      <c r="N537" s="5">
        <v>73</v>
      </c>
      <c r="O537" s="5">
        <v>46</v>
      </c>
      <c r="P537" s="5">
        <v>27.6</v>
      </c>
      <c r="Q537" s="5">
        <v>20.2</v>
      </c>
      <c r="R537" s="5">
        <v>0</v>
      </c>
      <c r="S537" s="5">
        <v>0</v>
      </c>
    </row>
    <row r="538" spans="1:19" x14ac:dyDescent="0.25">
      <c r="A538" s="5" t="s">
        <v>1565</v>
      </c>
      <c r="B538" s="5" t="s">
        <v>1566</v>
      </c>
      <c r="F538" s="5">
        <v>0</v>
      </c>
      <c r="G538" s="5">
        <v>251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</row>
    <row r="539" spans="1:19" x14ac:dyDescent="0.25">
      <c r="A539" s="5" t="s">
        <v>1567</v>
      </c>
      <c r="B539" s="5" t="s">
        <v>1568</v>
      </c>
      <c r="F539" s="5">
        <v>0</v>
      </c>
      <c r="G539" s="5">
        <v>605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</row>
    <row r="540" spans="1:19" x14ac:dyDescent="0.25">
      <c r="A540" s="5" t="s">
        <v>63</v>
      </c>
      <c r="B540" s="5" t="s">
        <v>1569</v>
      </c>
      <c r="C540" s="5">
        <v>44594.93922453704</v>
      </c>
      <c r="D540" s="5">
        <v>44594.960046296299</v>
      </c>
      <c r="E540" s="5" t="s">
        <v>667</v>
      </c>
      <c r="F540" s="5">
        <v>321</v>
      </c>
      <c r="G540" s="5">
        <v>663</v>
      </c>
      <c r="H540" s="5">
        <v>9.9600000000000009</v>
      </c>
      <c r="I540" s="5">
        <v>472</v>
      </c>
      <c r="J540" s="5">
        <v>524</v>
      </c>
      <c r="K540" s="5">
        <v>178</v>
      </c>
      <c r="L540" s="5">
        <v>129</v>
      </c>
      <c r="M540" s="5">
        <v>85</v>
      </c>
      <c r="N540" s="5">
        <v>83</v>
      </c>
      <c r="O540" s="5">
        <v>50</v>
      </c>
      <c r="P540" s="5">
        <v>30.5</v>
      </c>
      <c r="Q540" s="5">
        <v>19.899999999999999</v>
      </c>
      <c r="R540" s="5">
        <v>0</v>
      </c>
      <c r="S540" s="5">
        <v>0</v>
      </c>
    </row>
    <row r="541" spans="1:19" x14ac:dyDescent="0.25">
      <c r="A541" s="5" t="s">
        <v>1570</v>
      </c>
      <c r="B541" s="5" t="s">
        <v>1571</v>
      </c>
      <c r="F541" s="5">
        <v>0</v>
      </c>
      <c r="G541" s="5">
        <v>437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</row>
    <row r="542" spans="1:19" x14ac:dyDescent="0.25">
      <c r="A542" s="5" t="s">
        <v>1572</v>
      </c>
      <c r="B542" s="5" t="s">
        <v>1573</v>
      </c>
      <c r="F542" s="5">
        <v>0</v>
      </c>
      <c r="G542" s="5">
        <v>655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</row>
    <row r="543" spans="1:19" x14ac:dyDescent="0.25">
      <c r="A543" s="5" t="s">
        <v>282</v>
      </c>
      <c r="B543" s="5" t="s">
        <v>1574</v>
      </c>
      <c r="C543" s="5">
        <v>44595.547453703701</v>
      </c>
      <c r="D543" s="5">
        <v>44595.56826388889</v>
      </c>
      <c r="E543" s="5" t="s">
        <v>667</v>
      </c>
      <c r="F543" s="5">
        <v>520</v>
      </c>
      <c r="G543" s="5">
        <v>0</v>
      </c>
      <c r="H543" s="5">
        <v>12.25</v>
      </c>
      <c r="I543" s="5">
        <v>504</v>
      </c>
      <c r="J543" s="5">
        <v>755</v>
      </c>
      <c r="K543" s="5">
        <v>289</v>
      </c>
      <c r="L543" s="5">
        <v>103</v>
      </c>
      <c r="M543" s="5">
        <v>88</v>
      </c>
      <c r="N543" s="5">
        <v>89</v>
      </c>
      <c r="O543" s="5">
        <v>56</v>
      </c>
      <c r="P543" s="5">
        <v>34.799999999999997</v>
      </c>
      <c r="Q543" s="5">
        <v>24.5</v>
      </c>
      <c r="R543" s="5">
        <v>183</v>
      </c>
      <c r="S543" s="5">
        <v>167</v>
      </c>
    </row>
    <row r="544" spans="1:19" x14ac:dyDescent="0.25">
      <c r="A544" s="5" t="s">
        <v>1575</v>
      </c>
      <c r="B544" s="5" t="s">
        <v>1576</v>
      </c>
      <c r="F544" s="5">
        <v>0</v>
      </c>
      <c r="G544" s="5">
        <v>504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</row>
    <row r="545" spans="1:19" x14ac:dyDescent="0.25">
      <c r="A545" s="5" t="s">
        <v>1577</v>
      </c>
      <c r="B545" s="5" t="s">
        <v>1578</v>
      </c>
      <c r="F545" s="5">
        <v>0</v>
      </c>
      <c r="G545" s="5">
        <v>505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</row>
    <row r="546" spans="1:19" x14ac:dyDescent="0.25">
      <c r="A546" s="5" t="s">
        <v>1579</v>
      </c>
      <c r="B546" s="5" t="s">
        <v>1580</v>
      </c>
      <c r="F546" s="5">
        <v>0</v>
      </c>
      <c r="G546" s="5">
        <v>226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</row>
    <row r="547" spans="1:19" x14ac:dyDescent="0.25">
      <c r="A547" s="5" t="s">
        <v>1581</v>
      </c>
      <c r="B547" s="5" t="s">
        <v>1582</v>
      </c>
      <c r="F547" s="5">
        <v>0</v>
      </c>
      <c r="G547" s="5">
        <v>551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</row>
    <row r="548" spans="1:19" x14ac:dyDescent="0.25">
      <c r="A548" s="5" t="s">
        <v>89</v>
      </c>
      <c r="B548" s="5" t="s">
        <v>1583</v>
      </c>
      <c r="C548" s="5">
        <v>44594.852858796294</v>
      </c>
      <c r="D548" s="5">
        <v>44594.873692129629</v>
      </c>
      <c r="E548" s="5" t="s">
        <v>667</v>
      </c>
      <c r="F548" s="5">
        <v>272</v>
      </c>
      <c r="G548" s="5">
        <v>0</v>
      </c>
      <c r="H548" s="5">
        <v>9.34</v>
      </c>
      <c r="I548" s="5">
        <v>0</v>
      </c>
      <c r="J548" s="5">
        <v>526</v>
      </c>
      <c r="K548" s="5">
        <v>151</v>
      </c>
      <c r="L548" s="5">
        <v>117</v>
      </c>
      <c r="M548" s="5">
        <v>86</v>
      </c>
      <c r="N548" s="5">
        <v>59</v>
      </c>
      <c r="O548" s="5">
        <v>41</v>
      </c>
      <c r="P548" s="5">
        <v>30.6</v>
      </c>
      <c r="Q548" s="5">
        <v>18.7</v>
      </c>
      <c r="R548" s="5">
        <v>163</v>
      </c>
      <c r="S548" s="5">
        <v>143</v>
      </c>
    </row>
    <row r="549" spans="1:19" x14ac:dyDescent="0.25">
      <c r="A549" s="5" t="s">
        <v>1584</v>
      </c>
      <c r="B549" s="5" t="s">
        <v>1585</v>
      </c>
      <c r="F549" s="5">
        <v>0</v>
      </c>
      <c r="G549" s="5">
        <v>619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</row>
    <row r="550" spans="1:19" x14ac:dyDescent="0.25">
      <c r="A550" s="5" t="s">
        <v>1586</v>
      </c>
      <c r="B550" s="5" t="s">
        <v>1587</v>
      </c>
      <c r="F550" s="5">
        <v>0</v>
      </c>
      <c r="G550" s="5">
        <v>439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</row>
    <row r="551" spans="1:19" x14ac:dyDescent="0.25">
      <c r="A551" s="5" t="s">
        <v>171</v>
      </c>
      <c r="B551" s="5" t="s">
        <v>1588</v>
      </c>
      <c r="C551" s="5">
        <v>44595.014872685184</v>
      </c>
      <c r="D551" s="5">
        <v>44595.03570601852</v>
      </c>
      <c r="E551" s="5" t="s">
        <v>667</v>
      </c>
      <c r="F551" s="5">
        <v>333</v>
      </c>
      <c r="G551" s="5">
        <v>0</v>
      </c>
      <c r="H551" s="5">
        <v>10.24</v>
      </c>
      <c r="I551" s="5">
        <v>493</v>
      </c>
      <c r="J551" s="5">
        <v>431</v>
      </c>
      <c r="K551" s="5">
        <v>185</v>
      </c>
      <c r="L551" s="5">
        <v>119</v>
      </c>
      <c r="M551" s="5">
        <v>88</v>
      </c>
      <c r="N551" s="5">
        <v>65</v>
      </c>
      <c r="O551" s="5">
        <v>46</v>
      </c>
      <c r="P551" s="5">
        <v>28.4</v>
      </c>
      <c r="Q551" s="5">
        <v>20.5</v>
      </c>
      <c r="R551" s="5">
        <v>0</v>
      </c>
      <c r="S551" s="5">
        <v>0</v>
      </c>
    </row>
    <row r="552" spans="1:19" x14ac:dyDescent="0.25">
      <c r="A552" s="5" t="s">
        <v>442</v>
      </c>
      <c r="B552" s="5" t="s">
        <v>1589</v>
      </c>
      <c r="C552" s="5">
        <v>44595.108958333331</v>
      </c>
      <c r="D552" s="5">
        <v>44595.129780092589</v>
      </c>
      <c r="E552" s="5" t="s">
        <v>667</v>
      </c>
      <c r="F552" s="5">
        <v>368</v>
      </c>
      <c r="G552" s="5">
        <v>407</v>
      </c>
      <c r="H552" s="5">
        <v>10.7</v>
      </c>
      <c r="I552" s="5">
        <v>0</v>
      </c>
      <c r="J552" s="5">
        <v>449</v>
      </c>
      <c r="K552" s="5">
        <v>205</v>
      </c>
      <c r="L552" s="5">
        <v>101</v>
      </c>
      <c r="M552" s="5">
        <v>79</v>
      </c>
      <c r="N552" s="5">
        <v>84</v>
      </c>
      <c r="O552" s="5">
        <v>53</v>
      </c>
      <c r="P552" s="5">
        <v>28.9</v>
      </c>
      <c r="Q552" s="5">
        <v>21.4</v>
      </c>
      <c r="R552" s="5">
        <v>178</v>
      </c>
      <c r="S552" s="5">
        <v>159</v>
      </c>
    </row>
    <row r="553" spans="1:19" x14ac:dyDescent="0.25">
      <c r="A553" s="5" t="s">
        <v>292</v>
      </c>
      <c r="B553" s="5" t="s">
        <v>1590</v>
      </c>
      <c r="C553" s="5">
        <v>44596.113923611112</v>
      </c>
      <c r="D553" s="5">
        <v>44596.134745370371</v>
      </c>
      <c r="E553" s="5" t="s">
        <v>667</v>
      </c>
      <c r="F553" s="5">
        <v>254</v>
      </c>
      <c r="G553" s="5">
        <v>0</v>
      </c>
      <c r="H553" s="5">
        <v>9.1999999999999993</v>
      </c>
      <c r="I553" s="5">
        <v>0</v>
      </c>
      <c r="J553" s="5">
        <v>332</v>
      </c>
      <c r="K553" s="5">
        <v>141</v>
      </c>
      <c r="L553" s="5">
        <v>109</v>
      </c>
      <c r="M553" s="5">
        <v>86</v>
      </c>
      <c r="N553" s="5">
        <v>64</v>
      </c>
      <c r="O553" s="5">
        <v>42</v>
      </c>
      <c r="P553" s="5">
        <v>25.9</v>
      </c>
      <c r="Q553" s="5">
        <v>18.399999999999999</v>
      </c>
      <c r="R553" s="5">
        <v>187</v>
      </c>
      <c r="S553" s="5">
        <v>159</v>
      </c>
    </row>
    <row r="554" spans="1:19" x14ac:dyDescent="0.25">
      <c r="A554" s="5" t="s">
        <v>1591</v>
      </c>
      <c r="B554" s="5" t="s">
        <v>1592</v>
      </c>
      <c r="F554" s="5">
        <v>0</v>
      </c>
      <c r="G554" s="5">
        <v>536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</row>
    <row r="555" spans="1:19" x14ac:dyDescent="0.25">
      <c r="A555" s="5" t="s">
        <v>1593</v>
      </c>
      <c r="B555" s="5" t="s">
        <v>1594</v>
      </c>
      <c r="F555" s="5">
        <v>0</v>
      </c>
      <c r="G555" s="5">
        <v>500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</row>
    <row r="556" spans="1:19" x14ac:dyDescent="0.25">
      <c r="A556" s="5" t="s">
        <v>1595</v>
      </c>
      <c r="B556" s="5" t="s">
        <v>1596</v>
      </c>
      <c r="F556" s="5">
        <v>0</v>
      </c>
      <c r="G556" s="5">
        <v>340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</row>
    <row r="557" spans="1:19" x14ac:dyDescent="0.25">
      <c r="A557" s="5" t="s">
        <v>1597</v>
      </c>
      <c r="B557" s="5" t="s">
        <v>1598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</row>
    <row r="558" spans="1:19" x14ac:dyDescent="0.25">
      <c r="A558" s="5" t="s">
        <v>346</v>
      </c>
      <c r="B558" s="5" t="s">
        <v>1599</v>
      </c>
      <c r="C558" s="5">
        <v>44595.490405092591</v>
      </c>
      <c r="D558" s="5">
        <v>44595.51121527778</v>
      </c>
      <c r="E558" s="5" t="s">
        <v>667</v>
      </c>
      <c r="F558" s="5">
        <v>727</v>
      </c>
      <c r="G558" s="5">
        <v>892</v>
      </c>
      <c r="H558" s="5">
        <v>13.85</v>
      </c>
      <c r="I558" s="5">
        <v>1047</v>
      </c>
      <c r="J558" s="5">
        <v>615</v>
      </c>
      <c r="K558" s="5">
        <v>404</v>
      </c>
      <c r="L558" s="5">
        <v>106</v>
      </c>
      <c r="M558" s="5">
        <v>86</v>
      </c>
      <c r="N558" s="5">
        <v>86</v>
      </c>
      <c r="O558" s="5">
        <v>65</v>
      </c>
      <c r="P558" s="5">
        <v>32.299999999999997</v>
      </c>
      <c r="Q558" s="5">
        <v>27.7</v>
      </c>
      <c r="R558" s="5">
        <v>0</v>
      </c>
      <c r="S558" s="5">
        <v>0</v>
      </c>
    </row>
    <row r="559" spans="1:19" x14ac:dyDescent="0.25">
      <c r="A559" s="5" t="s">
        <v>1600</v>
      </c>
      <c r="B559" s="5" t="s">
        <v>1601</v>
      </c>
      <c r="F559" s="5">
        <v>0</v>
      </c>
      <c r="G559" s="5">
        <v>370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</row>
    <row r="560" spans="1:19" x14ac:dyDescent="0.25">
      <c r="A560" s="5" t="s">
        <v>1602</v>
      </c>
      <c r="B560" s="5" t="s">
        <v>1603</v>
      </c>
      <c r="F560" s="5">
        <v>0</v>
      </c>
      <c r="G560" s="5">
        <v>446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</row>
    <row r="561" spans="1:19" x14ac:dyDescent="0.25">
      <c r="A561" s="5" t="s">
        <v>262</v>
      </c>
      <c r="B561" s="5" t="s">
        <v>1604</v>
      </c>
      <c r="F561" s="5">
        <v>0</v>
      </c>
      <c r="G561" s="5">
        <v>485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</row>
    <row r="562" spans="1:19" x14ac:dyDescent="0.25">
      <c r="A562" s="5" t="s">
        <v>1605</v>
      </c>
      <c r="B562" s="5" t="s">
        <v>1606</v>
      </c>
      <c r="F562" s="5">
        <v>0</v>
      </c>
      <c r="G562" s="5">
        <v>388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</row>
    <row r="563" spans="1:19" x14ac:dyDescent="0.25">
      <c r="A563" s="5" t="s">
        <v>1607</v>
      </c>
      <c r="B563" s="5" t="s">
        <v>1608</v>
      </c>
      <c r="F563" s="5">
        <v>0</v>
      </c>
      <c r="G563" s="5">
        <v>401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1609</v>
      </c>
      <c r="B564" s="5" t="s">
        <v>1610</v>
      </c>
      <c r="C564" s="5">
        <v>44594.849317129629</v>
      </c>
      <c r="D564" s="5">
        <v>44594.870127314818</v>
      </c>
      <c r="E564" s="5" t="s">
        <v>667</v>
      </c>
      <c r="F564" s="5">
        <v>270</v>
      </c>
      <c r="G564" s="5">
        <v>0</v>
      </c>
      <c r="H564" s="5">
        <v>9.5500000000000007</v>
      </c>
      <c r="I564" s="5">
        <v>372</v>
      </c>
      <c r="J564" s="5">
        <v>211</v>
      </c>
      <c r="K564" s="5">
        <v>150</v>
      </c>
      <c r="L564" s="5">
        <v>111</v>
      </c>
      <c r="M564" s="5">
        <v>87</v>
      </c>
      <c r="N564" s="5">
        <v>54</v>
      </c>
      <c r="O564" s="5">
        <v>43</v>
      </c>
      <c r="P564" s="5">
        <v>21.8</v>
      </c>
      <c r="Q564" s="5">
        <v>19.100000000000001</v>
      </c>
      <c r="R564" s="5">
        <v>0</v>
      </c>
      <c r="S564" s="5">
        <v>0</v>
      </c>
    </row>
    <row r="565" spans="1:19" x14ac:dyDescent="0.25">
      <c r="A565" s="5" t="s">
        <v>1611</v>
      </c>
      <c r="B565" s="5" t="s">
        <v>1612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</row>
    <row r="566" spans="1:19" x14ac:dyDescent="0.25">
      <c r="A566" s="5" t="s">
        <v>1613</v>
      </c>
      <c r="B566" s="5" t="s">
        <v>1614</v>
      </c>
      <c r="F566" s="5">
        <v>0</v>
      </c>
      <c r="G566" s="5">
        <v>435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1615</v>
      </c>
      <c r="B567" s="5" t="s">
        <v>1616</v>
      </c>
      <c r="F567" s="5">
        <v>0</v>
      </c>
      <c r="G567" s="5">
        <v>227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</row>
    <row r="568" spans="1:19" x14ac:dyDescent="0.25">
      <c r="A568" s="5" t="s">
        <v>39</v>
      </c>
      <c r="B568" s="5" t="s">
        <v>1617</v>
      </c>
      <c r="C568" s="5">
        <v>44595.011018518519</v>
      </c>
      <c r="D568" s="5">
        <v>44595.031828703701</v>
      </c>
      <c r="E568" s="5" t="s">
        <v>667</v>
      </c>
      <c r="F568" s="5">
        <v>224</v>
      </c>
      <c r="G568" s="5">
        <v>0</v>
      </c>
      <c r="H568" s="5">
        <v>8.73</v>
      </c>
      <c r="I568" s="5">
        <v>361</v>
      </c>
      <c r="J568" s="5">
        <v>405</v>
      </c>
      <c r="K568" s="5">
        <v>125</v>
      </c>
      <c r="L568" s="5">
        <v>111</v>
      </c>
      <c r="M568" s="5">
        <v>87</v>
      </c>
      <c r="N568" s="5">
        <v>65</v>
      </c>
      <c r="O568" s="5">
        <v>40</v>
      </c>
      <c r="P568" s="5">
        <v>27.8</v>
      </c>
      <c r="Q568" s="5">
        <v>17.5</v>
      </c>
      <c r="R568" s="5">
        <v>150</v>
      </c>
      <c r="S568" s="5">
        <v>124</v>
      </c>
    </row>
    <row r="569" spans="1:19" x14ac:dyDescent="0.25">
      <c r="A569" s="5" t="s">
        <v>1618</v>
      </c>
      <c r="B569" s="5" t="s">
        <v>1619</v>
      </c>
      <c r="F569" s="5">
        <v>0</v>
      </c>
      <c r="G569" s="5">
        <v>340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</row>
    <row r="570" spans="1:19" x14ac:dyDescent="0.25">
      <c r="A570" s="5" t="s">
        <v>1620</v>
      </c>
      <c r="B570" s="5" t="s">
        <v>1621</v>
      </c>
      <c r="F570" s="5">
        <v>0</v>
      </c>
      <c r="G570" s="5">
        <v>320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</row>
    <row r="571" spans="1:19" x14ac:dyDescent="0.25">
      <c r="A571" s="5" t="s">
        <v>1622</v>
      </c>
      <c r="B571" s="5" t="s">
        <v>1623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</row>
    <row r="572" spans="1:19" x14ac:dyDescent="0.25">
      <c r="A572" s="5" t="s">
        <v>1624</v>
      </c>
      <c r="B572" s="5" t="s">
        <v>1625</v>
      </c>
      <c r="F572" s="5">
        <v>0</v>
      </c>
      <c r="G572" s="5">
        <v>365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</row>
    <row r="573" spans="1:19" x14ac:dyDescent="0.25">
      <c r="A573" s="5" t="s">
        <v>1626</v>
      </c>
      <c r="B573" s="5" t="s">
        <v>1627</v>
      </c>
      <c r="F573" s="5">
        <v>0</v>
      </c>
      <c r="G573" s="5">
        <v>269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</row>
    <row r="574" spans="1:19" x14ac:dyDescent="0.25">
      <c r="A574" s="5" t="s">
        <v>591</v>
      </c>
      <c r="B574" s="5" t="s">
        <v>1628</v>
      </c>
      <c r="C574" s="5">
        <v>44596.466180555559</v>
      </c>
      <c r="D574" s="5">
        <v>44596.487002314818</v>
      </c>
      <c r="E574" s="5" t="s">
        <v>667</v>
      </c>
      <c r="F574" s="5">
        <v>362</v>
      </c>
      <c r="G574" s="5">
        <v>452</v>
      </c>
      <c r="H574" s="5">
        <v>10.71</v>
      </c>
      <c r="I574" s="5">
        <v>484</v>
      </c>
      <c r="J574" s="5">
        <v>236</v>
      </c>
      <c r="K574" s="5">
        <v>201</v>
      </c>
      <c r="L574" s="5">
        <v>105</v>
      </c>
      <c r="M574" s="5">
        <v>88</v>
      </c>
      <c r="N574" s="5">
        <v>58</v>
      </c>
      <c r="O574" s="5">
        <v>48</v>
      </c>
      <c r="P574" s="5">
        <v>22.8</v>
      </c>
      <c r="Q574" s="5">
        <v>21.4</v>
      </c>
      <c r="R574" s="5">
        <v>0</v>
      </c>
      <c r="S574" s="5">
        <v>0</v>
      </c>
    </row>
    <row r="575" spans="1:19" x14ac:dyDescent="0.25">
      <c r="A575" s="5" t="s">
        <v>1629</v>
      </c>
      <c r="B575" s="5" t="s">
        <v>1630</v>
      </c>
      <c r="F575" s="5">
        <v>0</v>
      </c>
      <c r="G575" s="5">
        <v>567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</row>
    <row r="576" spans="1:19" x14ac:dyDescent="0.25">
      <c r="A576" s="5" t="s">
        <v>1631</v>
      </c>
      <c r="B576" s="5" t="s">
        <v>1632</v>
      </c>
      <c r="F576" s="5">
        <v>0</v>
      </c>
      <c r="G576" s="5">
        <v>428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</row>
    <row r="577" spans="1:19" x14ac:dyDescent="0.25">
      <c r="A577" s="5" t="s">
        <v>1633</v>
      </c>
      <c r="B577" s="5" t="s">
        <v>1634</v>
      </c>
      <c r="F577" s="5">
        <v>0</v>
      </c>
      <c r="G577" s="5">
        <v>435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1635</v>
      </c>
      <c r="B578" s="5" t="s">
        <v>1636</v>
      </c>
      <c r="F578" s="5">
        <v>0</v>
      </c>
      <c r="G578" s="5">
        <v>562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</row>
    <row r="579" spans="1:19" x14ac:dyDescent="0.25">
      <c r="A579" s="5" t="s">
        <v>1637</v>
      </c>
      <c r="B579" s="5" t="s">
        <v>1638</v>
      </c>
      <c r="F579" s="5">
        <v>0</v>
      </c>
      <c r="G579" s="5">
        <v>423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x14ac:dyDescent="0.25">
      <c r="A580" s="5" t="s">
        <v>338</v>
      </c>
      <c r="B580" s="5" t="s">
        <v>1639</v>
      </c>
      <c r="C580" s="5">
        <v>44594.874583333331</v>
      </c>
      <c r="D580" s="5">
        <v>44594.895405092589</v>
      </c>
      <c r="E580" s="5" t="s">
        <v>667</v>
      </c>
      <c r="F580" s="5">
        <v>666</v>
      </c>
      <c r="G580" s="5">
        <v>690</v>
      </c>
      <c r="H580" s="5">
        <v>13.45</v>
      </c>
      <c r="I580" s="5">
        <v>599</v>
      </c>
      <c r="J580" s="5">
        <v>642</v>
      </c>
      <c r="K580" s="5">
        <v>370</v>
      </c>
      <c r="L580" s="5">
        <v>123</v>
      </c>
      <c r="M580" s="5">
        <v>85</v>
      </c>
      <c r="N580" s="5">
        <v>82</v>
      </c>
      <c r="O580" s="5">
        <v>62</v>
      </c>
      <c r="P580" s="5">
        <v>32.799999999999997</v>
      </c>
      <c r="Q580" s="5">
        <v>26.9</v>
      </c>
      <c r="R580" s="5">
        <v>184</v>
      </c>
      <c r="S580" s="5">
        <v>175</v>
      </c>
    </row>
    <row r="581" spans="1:19" x14ac:dyDescent="0.25">
      <c r="A581" s="5" t="s">
        <v>1640</v>
      </c>
      <c r="B581" s="5" t="s">
        <v>1641</v>
      </c>
      <c r="C581" s="5">
        <v>44594.862581018519</v>
      </c>
      <c r="D581" s="5">
        <v>44594.883402777778</v>
      </c>
      <c r="E581" s="5" t="s">
        <v>667</v>
      </c>
      <c r="F581" s="5">
        <v>253</v>
      </c>
      <c r="G581" s="5">
        <v>297</v>
      </c>
      <c r="H581" s="5">
        <v>9.09</v>
      </c>
      <c r="I581" s="5">
        <v>365</v>
      </c>
      <c r="J581" s="5">
        <v>343</v>
      </c>
      <c r="K581" s="5">
        <v>140</v>
      </c>
      <c r="L581" s="5">
        <v>114</v>
      </c>
      <c r="M581" s="5">
        <v>87</v>
      </c>
      <c r="N581" s="5">
        <v>74</v>
      </c>
      <c r="O581" s="5">
        <v>43</v>
      </c>
      <c r="P581" s="5">
        <v>26.2</v>
      </c>
      <c r="Q581" s="5">
        <v>18.2</v>
      </c>
      <c r="R581" s="5">
        <v>0</v>
      </c>
      <c r="S581" s="5">
        <v>0</v>
      </c>
    </row>
    <row r="582" spans="1:19" x14ac:dyDescent="0.25">
      <c r="A582" s="5" t="s">
        <v>254</v>
      </c>
      <c r="B582" s="5" t="s">
        <v>1642</v>
      </c>
      <c r="C582" s="5">
        <v>44595.958171296297</v>
      </c>
      <c r="D582" s="5">
        <v>44595.978993055556</v>
      </c>
      <c r="E582" s="5" t="s">
        <v>667</v>
      </c>
      <c r="F582" s="5">
        <v>375</v>
      </c>
      <c r="G582" s="5">
        <v>387</v>
      </c>
      <c r="H582" s="5">
        <v>10.78</v>
      </c>
      <c r="I582" s="5">
        <v>515</v>
      </c>
      <c r="J582" s="5">
        <v>439</v>
      </c>
      <c r="K582" s="5">
        <v>208</v>
      </c>
      <c r="L582" s="5">
        <v>108</v>
      </c>
      <c r="M582" s="5">
        <v>76</v>
      </c>
      <c r="N582" s="5">
        <v>85</v>
      </c>
      <c r="O582" s="5">
        <v>55</v>
      </c>
      <c r="P582" s="5">
        <v>28.6</v>
      </c>
      <c r="Q582" s="5">
        <v>21.6</v>
      </c>
      <c r="R582" s="5">
        <v>0</v>
      </c>
      <c r="S582" s="5">
        <v>0</v>
      </c>
    </row>
    <row r="583" spans="1:19" x14ac:dyDescent="0.25">
      <c r="A583" s="5" t="s">
        <v>147</v>
      </c>
      <c r="B583" s="5" t="s">
        <v>1643</v>
      </c>
      <c r="C583" s="5">
        <v>44595.732939814814</v>
      </c>
      <c r="D583" s="5">
        <v>44595.753750000003</v>
      </c>
      <c r="E583" s="5" t="s">
        <v>667</v>
      </c>
      <c r="F583" s="5">
        <v>346</v>
      </c>
      <c r="G583" s="5">
        <v>391</v>
      </c>
      <c r="H583" s="5">
        <v>10.39</v>
      </c>
      <c r="I583" s="5">
        <v>449</v>
      </c>
      <c r="J583" s="5">
        <v>391</v>
      </c>
      <c r="K583" s="5">
        <v>192</v>
      </c>
      <c r="L583" s="5">
        <v>115</v>
      </c>
      <c r="M583" s="5">
        <v>87</v>
      </c>
      <c r="N583" s="5">
        <v>68</v>
      </c>
      <c r="O583" s="5">
        <v>48</v>
      </c>
      <c r="P583" s="5">
        <v>27.4</v>
      </c>
      <c r="Q583" s="5">
        <v>20.8</v>
      </c>
      <c r="R583" s="5">
        <v>169</v>
      </c>
      <c r="S583" s="5">
        <v>149</v>
      </c>
    </row>
    <row r="584" spans="1:19" x14ac:dyDescent="0.25">
      <c r="A584" s="5" t="s">
        <v>1644</v>
      </c>
      <c r="B584" s="5" t="s">
        <v>1645</v>
      </c>
      <c r="F584" s="5">
        <v>0</v>
      </c>
      <c r="G584" s="5">
        <v>451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</row>
    <row r="585" spans="1:19" x14ac:dyDescent="0.25">
      <c r="A585" s="5" t="s">
        <v>434</v>
      </c>
      <c r="B585" s="5" t="s">
        <v>1646</v>
      </c>
      <c r="C585" s="5">
        <v>44595.976481481484</v>
      </c>
      <c r="D585" s="5">
        <v>44595.99728009259</v>
      </c>
      <c r="E585" s="5" t="s">
        <v>667</v>
      </c>
      <c r="F585" s="5">
        <v>651</v>
      </c>
      <c r="G585" s="5">
        <v>742</v>
      </c>
      <c r="H585" s="5">
        <v>13.24</v>
      </c>
      <c r="I585" s="5">
        <v>940</v>
      </c>
      <c r="J585" s="5">
        <v>693</v>
      </c>
      <c r="K585" s="5">
        <v>362</v>
      </c>
      <c r="L585" s="5">
        <v>125</v>
      </c>
      <c r="M585" s="5">
        <v>86</v>
      </c>
      <c r="N585" s="5">
        <v>90</v>
      </c>
      <c r="O585" s="5">
        <v>62</v>
      </c>
      <c r="P585" s="5">
        <v>33.700000000000003</v>
      </c>
      <c r="Q585" s="5">
        <v>26.5</v>
      </c>
      <c r="R585" s="5">
        <v>82</v>
      </c>
      <c r="S585" s="5">
        <v>58</v>
      </c>
    </row>
    <row r="586" spans="1:19" x14ac:dyDescent="0.25">
      <c r="A586" s="5" t="s">
        <v>1647</v>
      </c>
      <c r="B586" s="5" t="s">
        <v>1648</v>
      </c>
      <c r="F586" s="5">
        <v>0</v>
      </c>
      <c r="G586" s="5">
        <v>415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</row>
    <row r="587" spans="1:19" x14ac:dyDescent="0.25">
      <c r="A587" s="5" t="s">
        <v>1649</v>
      </c>
      <c r="B587" s="5" t="s">
        <v>1650</v>
      </c>
      <c r="F587" s="5">
        <v>0</v>
      </c>
      <c r="G587" s="5">
        <v>427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</row>
    <row r="588" spans="1:19" x14ac:dyDescent="0.25">
      <c r="A588" s="5" t="s">
        <v>1651</v>
      </c>
      <c r="B588" s="5" t="s">
        <v>1652</v>
      </c>
      <c r="F588" s="5">
        <v>0</v>
      </c>
      <c r="G588" s="5">
        <v>375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</row>
    <row r="589" spans="1:19" x14ac:dyDescent="0.25">
      <c r="A589" s="5" t="s">
        <v>1653</v>
      </c>
      <c r="B589" s="5" t="s">
        <v>1654</v>
      </c>
      <c r="C589" s="5">
        <v>44595.708055555559</v>
      </c>
      <c r="D589" s="5">
        <v>44595.728877314818</v>
      </c>
      <c r="E589" s="5" t="s">
        <v>667</v>
      </c>
      <c r="F589" s="5">
        <v>303</v>
      </c>
      <c r="G589" s="5">
        <v>0</v>
      </c>
      <c r="H589" s="5">
        <v>9.94</v>
      </c>
      <c r="I589" s="5">
        <v>407</v>
      </c>
      <c r="J589" s="5">
        <v>401</v>
      </c>
      <c r="K589" s="5">
        <v>169</v>
      </c>
      <c r="L589" s="5">
        <v>119</v>
      </c>
      <c r="M589" s="5">
        <v>87</v>
      </c>
      <c r="N589" s="5">
        <v>67</v>
      </c>
      <c r="O589" s="5">
        <v>46</v>
      </c>
      <c r="P589" s="5">
        <v>27.7</v>
      </c>
      <c r="Q589" s="5">
        <v>19.899999999999999</v>
      </c>
      <c r="R589" s="5">
        <v>0</v>
      </c>
      <c r="S589" s="5">
        <v>0</v>
      </c>
    </row>
    <row r="590" spans="1:19" x14ac:dyDescent="0.25">
      <c r="A590" s="5" t="s">
        <v>1655</v>
      </c>
      <c r="B590" s="5" t="s">
        <v>1656</v>
      </c>
      <c r="F590" s="5">
        <v>0</v>
      </c>
      <c r="G590" s="5">
        <v>247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1657</v>
      </c>
      <c r="B591" s="5" t="s">
        <v>1658</v>
      </c>
      <c r="F591" s="5">
        <v>0</v>
      </c>
      <c r="G591" s="5">
        <v>461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1659</v>
      </c>
      <c r="B592" s="5" t="s">
        <v>1660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</row>
    <row r="593" spans="1:19" x14ac:dyDescent="0.25">
      <c r="A593" s="5" t="s">
        <v>1661</v>
      </c>
      <c r="B593" s="5" t="s">
        <v>1662</v>
      </c>
      <c r="F593" s="5">
        <v>0</v>
      </c>
      <c r="G593" s="5">
        <v>579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1663</v>
      </c>
      <c r="B594" s="5" t="s">
        <v>1664</v>
      </c>
      <c r="F594" s="5">
        <v>0</v>
      </c>
      <c r="G594" s="5">
        <v>466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</row>
    <row r="595" spans="1:19" x14ac:dyDescent="0.25">
      <c r="A595" s="5" t="s">
        <v>1665</v>
      </c>
      <c r="B595" s="5" t="s">
        <v>1666</v>
      </c>
      <c r="F595" s="5">
        <v>0</v>
      </c>
      <c r="G595" s="5">
        <v>361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1667</v>
      </c>
      <c r="B596" s="5" t="s">
        <v>1668</v>
      </c>
      <c r="F596" s="5">
        <v>0</v>
      </c>
      <c r="G596" s="5">
        <v>431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1669</v>
      </c>
      <c r="B597" s="5" t="s">
        <v>1670</v>
      </c>
      <c r="C597" s="5">
        <v>44595.677361111113</v>
      </c>
      <c r="D597" s="5">
        <v>44595.698171296295</v>
      </c>
      <c r="E597" s="5" t="s">
        <v>667</v>
      </c>
      <c r="F597" s="5">
        <v>533</v>
      </c>
      <c r="G597" s="5">
        <v>519</v>
      </c>
      <c r="H597" s="5">
        <v>12.38</v>
      </c>
      <c r="I597" s="5">
        <v>557</v>
      </c>
      <c r="J597" s="5">
        <v>411</v>
      </c>
      <c r="K597" s="5">
        <v>296</v>
      </c>
      <c r="L597" s="5">
        <v>107</v>
      </c>
      <c r="M597" s="5">
        <v>86</v>
      </c>
      <c r="N597" s="5">
        <v>73</v>
      </c>
      <c r="O597" s="5">
        <v>56</v>
      </c>
      <c r="P597" s="5">
        <v>27.9</v>
      </c>
      <c r="Q597" s="5">
        <v>24.8</v>
      </c>
      <c r="R597" s="5">
        <v>176</v>
      </c>
      <c r="S597" s="5">
        <v>161</v>
      </c>
    </row>
    <row r="598" spans="1:19" x14ac:dyDescent="0.25">
      <c r="A598" s="5" t="s">
        <v>1671</v>
      </c>
      <c r="B598" s="5" t="s">
        <v>1672</v>
      </c>
      <c r="F598" s="5">
        <v>0</v>
      </c>
      <c r="G598" s="5">
        <v>330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</row>
    <row r="599" spans="1:19" x14ac:dyDescent="0.25">
      <c r="A599" s="5" t="s">
        <v>1673</v>
      </c>
      <c r="B599" s="5" t="s">
        <v>1674</v>
      </c>
      <c r="F599" s="5">
        <v>0</v>
      </c>
      <c r="G599" s="5">
        <v>338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</row>
    <row r="600" spans="1:19" x14ac:dyDescent="0.25">
      <c r="A600" s="5" t="s">
        <v>548</v>
      </c>
      <c r="B600" s="5" t="s">
        <v>1675</v>
      </c>
      <c r="C600" s="5">
        <v>44595.863819444443</v>
      </c>
      <c r="D600" s="5">
        <v>44595.884641203702</v>
      </c>
      <c r="E600" s="5" t="s">
        <v>667</v>
      </c>
      <c r="F600" s="5">
        <v>363</v>
      </c>
      <c r="G600" s="5">
        <v>371</v>
      </c>
      <c r="H600" s="5">
        <v>10.67</v>
      </c>
      <c r="I600" s="5">
        <v>471</v>
      </c>
      <c r="J600" s="5">
        <v>265</v>
      </c>
      <c r="K600" s="5">
        <v>202</v>
      </c>
      <c r="L600" s="5">
        <v>102</v>
      </c>
      <c r="M600" s="5">
        <v>88</v>
      </c>
      <c r="N600" s="5">
        <v>53</v>
      </c>
      <c r="O600" s="5">
        <v>47</v>
      </c>
      <c r="P600" s="5">
        <v>23.8</v>
      </c>
      <c r="Q600" s="5">
        <v>21.3</v>
      </c>
      <c r="R600" s="5">
        <v>0</v>
      </c>
      <c r="S600" s="5">
        <v>0</v>
      </c>
    </row>
    <row r="601" spans="1:19" x14ac:dyDescent="0.25">
      <c r="A601" s="5" t="s">
        <v>1676</v>
      </c>
      <c r="B601" s="5" t="s">
        <v>1677</v>
      </c>
      <c r="F601" s="5">
        <v>0</v>
      </c>
      <c r="G601" s="5">
        <v>315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</row>
    <row r="602" spans="1:19" x14ac:dyDescent="0.25">
      <c r="A602" s="5" t="s">
        <v>508</v>
      </c>
      <c r="B602" s="5" t="s">
        <v>1678</v>
      </c>
      <c r="C602" s="5">
        <v>44595.924583333333</v>
      </c>
      <c r="D602" s="5">
        <v>44595.945393518516</v>
      </c>
      <c r="E602" s="5" t="s">
        <v>667</v>
      </c>
      <c r="F602" s="5">
        <v>196</v>
      </c>
      <c r="G602" s="5">
        <v>320</v>
      </c>
      <c r="H602" s="5">
        <v>7.65</v>
      </c>
      <c r="I602" s="5">
        <v>286</v>
      </c>
      <c r="J602" s="5">
        <v>439</v>
      </c>
      <c r="K602" s="5">
        <v>109</v>
      </c>
      <c r="L602" s="5">
        <v>122</v>
      </c>
      <c r="M602" s="5">
        <v>84</v>
      </c>
      <c r="N602" s="5">
        <v>78</v>
      </c>
      <c r="O602" s="5">
        <v>38</v>
      </c>
      <c r="P602" s="5">
        <v>28.6</v>
      </c>
      <c r="Q602" s="5">
        <v>15.3</v>
      </c>
      <c r="R602" s="5">
        <v>0</v>
      </c>
      <c r="S602" s="5">
        <v>0</v>
      </c>
    </row>
    <row r="603" spans="1:19" x14ac:dyDescent="0.25">
      <c r="A603" s="5" t="s">
        <v>360</v>
      </c>
      <c r="B603" s="5" t="s">
        <v>1679</v>
      </c>
      <c r="C603" s="5">
        <v>44595.791064814817</v>
      </c>
      <c r="D603" s="5">
        <v>44595.811874999999</v>
      </c>
      <c r="E603" s="5" t="s">
        <v>667</v>
      </c>
      <c r="F603" s="5">
        <v>302</v>
      </c>
      <c r="G603" s="5">
        <v>329</v>
      </c>
      <c r="H603" s="5">
        <v>9.9600000000000009</v>
      </c>
      <c r="I603" s="5">
        <v>457</v>
      </c>
      <c r="J603" s="5">
        <v>214</v>
      </c>
      <c r="K603" s="5">
        <v>168</v>
      </c>
      <c r="L603" s="5">
        <v>114</v>
      </c>
      <c r="M603" s="5">
        <v>87</v>
      </c>
      <c r="N603" s="5">
        <v>54</v>
      </c>
      <c r="O603" s="5">
        <v>45</v>
      </c>
      <c r="P603" s="5">
        <v>21.9</v>
      </c>
      <c r="Q603" s="5">
        <v>19.899999999999999</v>
      </c>
      <c r="R603" s="5">
        <v>169</v>
      </c>
      <c r="S603" s="5">
        <v>162</v>
      </c>
    </row>
    <row r="604" spans="1:19" x14ac:dyDescent="0.25">
      <c r="A604" s="5" t="s">
        <v>1680</v>
      </c>
      <c r="B604" s="5" t="s">
        <v>1681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x14ac:dyDescent="0.25">
      <c r="A605" s="5" t="s">
        <v>1682</v>
      </c>
      <c r="B605" s="5" t="s">
        <v>1683</v>
      </c>
      <c r="F605" s="5">
        <v>0</v>
      </c>
      <c r="G605" s="5">
        <v>524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</row>
    <row r="606" spans="1:19" x14ac:dyDescent="0.25">
      <c r="A606" s="5" t="s">
        <v>1684</v>
      </c>
      <c r="B606" s="5" t="s">
        <v>1685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</row>
    <row r="607" spans="1:19" x14ac:dyDescent="0.25">
      <c r="A607" s="5" t="s">
        <v>1686</v>
      </c>
      <c r="B607" s="5" t="s">
        <v>1687</v>
      </c>
      <c r="F607" s="5">
        <v>0</v>
      </c>
      <c r="G607" s="5">
        <v>663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</row>
    <row r="608" spans="1:19" x14ac:dyDescent="0.25">
      <c r="A608" s="5" t="s">
        <v>1688</v>
      </c>
      <c r="B608" s="5" t="s">
        <v>1689</v>
      </c>
      <c r="F608" s="5">
        <v>0</v>
      </c>
      <c r="G608" s="5">
        <v>291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</row>
    <row r="609" spans="1:19" x14ac:dyDescent="0.25">
      <c r="A609" s="5" t="s">
        <v>1690</v>
      </c>
      <c r="B609" s="5" t="s">
        <v>1691</v>
      </c>
      <c r="F609" s="5">
        <v>0</v>
      </c>
      <c r="G609" s="5">
        <v>510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</row>
    <row r="610" spans="1:19" x14ac:dyDescent="0.25">
      <c r="A610" s="5" t="s">
        <v>1692</v>
      </c>
      <c r="B610" s="5" t="s">
        <v>1693</v>
      </c>
      <c r="C610" s="5">
        <v>44595.426365740743</v>
      </c>
      <c r="D610" s="5">
        <v>44595.447199074071</v>
      </c>
      <c r="E610" s="5" t="s">
        <v>667</v>
      </c>
      <c r="F610" s="5">
        <v>379</v>
      </c>
      <c r="G610" s="5">
        <v>602</v>
      </c>
      <c r="H610" s="5">
        <v>10.88</v>
      </c>
      <c r="I610" s="5">
        <v>525</v>
      </c>
      <c r="J610" s="5">
        <v>281</v>
      </c>
      <c r="K610" s="5">
        <v>210</v>
      </c>
      <c r="L610" s="5">
        <v>108</v>
      </c>
      <c r="M610" s="5">
        <v>90</v>
      </c>
      <c r="N610" s="5">
        <v>61</v>
      </c>
      <c r="O610" s="5">
        <v>48</v>
      </c>
      <c r="P610" s="5">
        <v>24.3</v>
      </c>
      <c r="Q610" s="5">
        <v>21.8</v>
      </c>
      <c r="R610" s="5">
        <v>182</v>
      </c>
      <c r="S610" s="5">
        <v>169</v>
      </c>
    </row>
    <row r="611" spans="1:19" x14ac:dyDescent="0.25">
      <c r="A611" s="5" t="s">
        <v>1694</v>
      </c>
      <c r="B611" s="5" t="s">
        <v>1695</v>
      </c>
      <c r="F611" s="5">
        <v>0</v>
      </c>
      <c r="G611" s="5">
        <v>451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</row>
    <row r="612" spans="1:19" x14ac:dyDescent="0.25">
      <c r="A612" s="5" t="s">
        <v>1696</v>
      </c>
      <c r="B612" s="5" t="s">
        <v>1697</v>
      </c>
      <c r="F612" s="5">
        <v>0</v>
      </c>
      <c r="G612" s="5">
        <v>415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</row>
    <row r="613" spans="1:19" x14ac:dyDescent="0.25">
      <c r="A613" s="5" t="s">
        <v>1698</v>
      </c>
      <c r="B613" s="5" t="s">
        <v>1699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</row>
    <row r="614" spans="1:19" x14ac:dyDescent="0.25">
      <c r="A614" s="5" t="s">
        <v>1700</v>
      </c>
      <c r="B614" s="5" t="s">
        <v>1701</v>
      </c>
      <c r="F614" s="5">
        <v>0</v>
      </c>
      <c r="G614" s="5">
        <v>441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</row>
    <row r="615" spans="1:19" x14ac:dyDescent="0.25">
      <c r="A615" s="5" t="s">
        <v>1702</v>
      </c>
      <c r="B615" s="5" t="s">
        <v>1703</v>
      </c>
      <c r="F615" s="5">
        <v>0</v>
      </c>
      <c r="G615" s="5">
        <v>418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</row>
    <row r="616" spans="1:19" x14ac:dyDescent="0.25">
      <c r="A616" s="5" t="s">
        <v>1704</v>
      </c>
      <c r="B616" s="5" t="s">
        <v>1705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1706</v>
      </c>
      <c r="B617" s="5" t="s">
        <v>1707</v>
      </c>
      <c r="F617" s="5">
        <v>0</v>
      </c>
      <c r="G617" s="5">
        <v>449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1708</v>
      </c>
      <c r="B618" s="5" t="s">
        <v>1709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</row>
    <row r="619" spans="1:19" x14ac:dyDescent="0.25">
      <c r="A619" s="5" t="s">
        <v>424</v>
      </c>
      <c r="B619" s="5" t="s">
        <v>1710</v>
      </c>
      <c r="C619" s="5">
        <v>44595.109629629631</v>
      </c>
      <c r="D619" s="5">
        <v>44595.130439814813</v>
      </c>
      <c r="E619" s="5" t="s">
        <v>667</v>
      </c>
      <c r="F619" s="5">
        <v>341</v>
      </c>
      <c r="G619" s="5">
        <v>0</v>
      </c>
      <c r="H619" s="5">
        <v>10.41</v>
      </c>
      <c r="I619" s="5">
        <v>475</v>
      </c>
      <c r="J619" s="5">
        <v>416</v>
      </c>
      <c r="K619" s="5">
        <v>190</v>
      </c>
      <c r="L619" s="5">
        <v>116</v>
      </c>
      <c r="M619" s="5">
        <v>86</v>
      </c>
      <c r="N619" s="5">
        <v>59</v>
      </c>
      <c r="O619" s="5">
        <v>48</v>
      </c>
      <c r="P619" s="5">
        <v>28.1</v>
      </c>
      <c r="Q619" s="5">
        <v>20.8</v>
      </c>
      <c r="R619" s="5">
        <v>0</v>
      </c>
      <c r="S619" s="5">
        <v>0</v>
      </c>
    </row>
    <row r="620" spans="1:19" x14ac:dyDescent="0.25">
      <c r="A620" s="5" t="s">
        <v>1711</v>
      </c>
      <c r="B620" s="5" t="s">
        <v>1712</v>
      </c>
      <c r="F620" s="5">
        <v>0</v>
      </c>
      <c r="G620" s="5">
        <v>514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</row>
    <row r="621" spans="1:19" x14ac:dyDescent="0.25">
      <c r="A621" s="5" t="s">
        <v>1713</v>
      </c>
      <c r="B621" s="5" t="s">
        <v>1714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</row>
    <row r="622" spans="1:19" x14ac:dyDescent="0.25">
      <c r="A622" s="5" t="s">
        <v>1715</v>
      </c>
      <c r="B622" s="5" t="s">
        <v>1716</v>
      </c>
      <c r="C622" s="5">
        <v>44596.09814814815</v>
      </c>
      <c r="D622" s="5">
        <v>44596.118969907409</v>
      </c>
      <c r="E622" s="5" t="s">
        <v>667</v>
      </c>
      <c r="F622" s="5">
        <v>511</v>
      </c>
      <c r="G622" s="5">
        <v>518</v>
      </c>
      <c r="H622" s="5">
        <v>12.11</v>
      </c>
      <c r="I622" s="5">
        <v>763</v>
      </c>
      <c r="J622" s="5">
        <v>636</v>
      </c>
      <c r="K622" s="5">
        <v>284</v>
      </c>
      <c r="L622" s="5">
        <v>122</v>
      </c>
      <c r="M622" s="5">
        <v>86</v>
      </c>
      <c r="N622" s="5">
        <v>91</v>
      </c>
      <c r="O622" s="5">
        <v>57</v>
      </c>
      <c r="P622" s="5">
        <v>32.700000000000003</v>
      </c>
      <c r="Q622" s="5">
        <v>24.2</v>
      </c>
      <c r="R622" s="5">
        <v>0</v>
      </c>
      <c r="S622" s="5">
        <v>0</v>
      </c>
    </row>
    <row r="623" spans="1:19" x14ac:dyDescent="0.25">
      <c r="A623" s="5" t="s">
        <v>1717</v>
      </c>
      <c r="B623" s="5" t="s">
        <v>1718</v>
      </c>
      <c r="F623" s="5">
        <v>0</v>
      </c>
      <c r="G623" s="5">
        <v>304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</row>
    <row r="624" spans="1:19" x14ac:dyDescent="0.25">
      <c r="A624" s="5" t="s">
        <v>498</v>
      </c>
      <c r="B624" s="5" t="s">
        <v>1719</v>
      </c>
      <c r="C624" s="5">
        <v>44596.021099537036</v>
      </c>
      <c r="D624" s="5">
        <v>44596.041909722226</v>
      </c>
      <c r="E624" s="5" t="s">
        <v>667</v>
      </c>
      <c r="F624" s="5">
        <v>335</v>
      </c>
      <c r="G624" s="5">
        <v>432</v>
      </c>
      <c r="H624" s="5">
        <v>10.27</v>
      </c>
      <c r="I624" s="5">
        <v>577</v>
      </c>
      <c r="J624" s="5">
        <v>484</v>
      </c>
      <c r="K624" s="5">
        <v>186</v>
      </c>
      <c r="L624" s="5">
        <v>128</v>
      </c>
      <c r="M624" s="5">
        <v>87</v>
      </c>
      <c r="N624" s="5">
        <v>78</v>
      </c>
      <c r="O624" s="5">
        <v>47</v>
      </c>
      <c r="P624" s="5">
        <v>29.7</v>
      </c>
      <c r="Q624" s="5">
        <v>20.5</v>
      </c>
      <c r="R624" s="5">
        <v>186</v>
      </c>
      <c r="S624" s="5">
        <v>169</v>
      </c>
    </row>
    <row r="625" spans="1:19" x14ac:dyDescent="0.25">
      <c r="A625" s="5" t="s">
        <v>599</v>
      </c>
      <c r="B625" s="5" t="s">
        <v>1720</v>
      </c>
      <c r="C625" s="5">
        <v>44595.7890625</v>
      </c>
      <c r="D625" s="5">
        <v>44595.809884259259</v>
      </c>
      <c r="E625" s="5" t="s">
        <v>667</v>
      </c>
      <c r="F625" s="5">
        <v>410</v>
      </c>
      <c r="G625" s="5">
        <v>0</v>
      </c>
      <c r="H625" s="5">
        <v>11.2</v>
      </c>
      <c r="I625" s="5">
        <v>581</v>
      </c>
      <c r="J625" s="5">
        <v>416</v>
      </c>
      <c r="K625" s="5">
        <v>228</v>
      </c>
      <c r="L625" s="5">
        <v>124</v>
      </c>
      <c r="M625" s="5">
        <v>86</v>
      </c>
      <c r="N625" s="5">
        <v>77</v>
      </c>
      <c r="O625" s="5">
        <v>55</v>
      </c>
      <c r="P625" s="5">
        <v>28.1</v>
      </c>
      <c r="Q625" s="5">
        <v>22.4</v>
      </c>
      <c r="R625" s="5">
        <v>189</v>
      </c>
      <c r="S625" s="5">
        <v>165</v>
      </c>
    </row>
    <row r="626" spans="1:19" x14ac:dyDescent="0.25">
      <c r="A626" s="5" t="s">
        <v>1721</v>
      </c>
      <c r="B626" s="5" t="s">
        <v>1722</v>
      </c>
      <c r="F626" s="5">
        <v>0</v>
      </c>
      <c r="G626" s="5">
        <v>472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</row>
    <row r="627" spans="1:19" x14ac:dyDescent="0.25">
      <c r="A627" s="5" t="s">
        <v>183</v>
      </c>
      <c r="B627" s="5" t="s">
        <v>1723</v>
      </c>
      <c r="C627" s="5">
        <v>44594.851851851854</v>
      </c>
      <c r="D627" s="5">
        <v>44594.872662037036</v>
      </c>
      <c r="E627" s="5" t="s">
        <v>667</v>
      </c>
      <c r="F627" s="5">
        <v>471</v>
      </c>
      <c r="G627" s="5">
        <v>578</v>
      </c>
      <c r="H627" s="5">
        <v>11.81</v>
      </c>
      <c r="I627" s="5">
        <v>647</v>
      </c>
      <c r="J627" s="5">
        <v>397</v>
      </c>
      <c r="K627" s="5">
        <v>261</v>
      </c>
      <c r="L627" s="5">
        <v>101</v>
      </c>
      <c r="M627" s="5">
        <v>87</v>
      </c>
      <c r="N627" s="5">
        <v>72</v>
      </c>
      <c r="O627" s="5">
        <v>53</v>
      </c>
      <c r="P627" s="5">
        <v>27.6</v>
      </c>
      <c r="Q627" s="5">
        <v>23.6</v>
      </c>
      <c r="R627" s="5">
        <v>0</v>
      </c>
      <c r="S627" s="5">
        <v>0</v>
      </c>
    </row>
    <row r="628" spans="1:19" x14ac:dyDescent="0.25">
      <c r="A628" s="5" t="s">
        <v>57</v>
      </c>
      <c r="B628" s="5" t="s">
        <v>1724</v>
      </c>
      <c r="C628" s="5">
        <v>44596.070520833331</v>
      </c>
      <c r="D628" s="5">
        <v>44596.09134259259</v>
      </c>
      <c r="E628" s="5" t="s">
        <v>667</v>
      </c>
      <c r="F628" s="5">
        <v>343</v>
      </c>
      <c r="G628" s="5">
        <v>391</v>
      </c>
      <c r="H628" s="5">
        <v>10.15</v>
      </c>
      <c r="I628" s="5">
        <v>466</v>
      </c>
      <c r="J628" s="5">
        <v>569</v>
      </c>
      <c r="K628" s="5">
        <v>190</v>
      </c>
      <c r="L628" s="5">
        <v>89</v>
      </c>
      <c r="M628" s="5">
        <v>43</v>
      </c>
      <c r="N628" s="5">
        <v>93</v>
      </c>
      <c r="O628" s="5">
        <v>79</v>
      </c>
      <c r="P628" s="5">
        <v>31.4</v>
      </c>
      <c r="Q628" s="5">
        <v>20.3</v>
      </c>
      <c r="R628" s="5">
        <v>0</v>
      </c>
      <c r="S628" s="5">
        <v>0</v>
      </c>
    </row>
    <row r="629" spans="1:19" x14ac:dyDescent="0.25">
      <c r="A629" s="5" t="s">
        <v>564</v>
      </c>
      <c r="B629" s="5" t="s">
        <v>1725</v>
      </c>
      <c r="C629" s="5">
        <v>44595.844953703701</v>
      </c>
      <c r="D629" s="5">
        <v>44595.865798611114</v>
      </c>
      <c r="E629" s="5" t="s">
        <v>667</v>
      </c>
      <c r="F629" s="5">
        <v>506</v>
      </c>
      <c r="G629" s="5">
        <v>542</v>
      </c>
      <c r="H629" s="5">
        <v>12.15</v>
      </c>
      <c r="I629" s="5">
        <v>0</v>
      </c>
      <c r="J629" s="5">
        <v>471</v>
      </c>
      <c r="K629" s="5">
        <v>281</v>
      </c>
      <c r="L629" s="5">
        <v>106</v>
      </c>
      <c r="M629" s="5">
        <v>87</v>
      </c>
      <c r="N629" s="5">
        <v>58</v>
      </c>
      <c r="O629" s="5">
        <v>54</v>
      </c>
      <c r="P629" s="5">
        <v>29.4</v>
      </c>
      <c r="Q629" s="5">
        <v>24.3</v>
      </c>
      <c r="R629" s="5">
        <v>178</v>
      </c>
      <c r="S629" s="5">
        <v>163</v>
      </c>
    </row>
    <row r="630" spans="1:19" x14ac:dyDescent="0.25">
      <c r="A630" s="5" t="s">
        <v>324</v>
      </c>
      <c r="B630" s="5" t="s">
        <v>1726</v>
      </c>
      <c r="C630" s="5">
        <v>44595.633275462962</v>
      </c>
      <c r="D630" s="5">
        <v>44595.654085648152</v>
      </c>
      <c r="E630" s="5" t="s">
        <v>667</v>
      </c>
      <c r="F630" s="5">
        <v>212</v>
      </c>
      <c r="G630" s="5">
        <v>0</v>
      </c>
      <c r="H630" s="5">
        <v>8.56</v>
      </c>
      <c r="I630" s="5">
        <v>301</v>
      </c>
      <c r="J630" s="5">
        <v>374</v>
      </c>
      <c r="K630" s="5">
        <v>118</v>
      </c>
      <c r="L630" s="5">
        <v>119</v>
      </c>
      <c r="M630" s="5">
        <v>88</v>
      </c>
      <c r="N630" s="5">
        <v>55</v>
      </c>
      <c r="O630" s="5">
        <v>38</v>
      </c>
      <c r="P630" s="5">
        <v>27</v>
      </c>
      <c r="Q630" s="5">
        <v>17.100000000000001</v>
      </c>
      <c r="R630" s="5">
        <v>0</v>
      </c>
      <c r="S630" s="5">
        <v>0</v>
      </c>
    </row>
    <row r="631" spans="1:19" x14ac:dyDescent="0.25">
      <c r="A631" s="5" t="s">
        <v>1727</v>
      </c>
      <c r="B631" s="5" t="s">
        <v>1728</v>
      </c>
      <c r="F631" s="5">
        <v>0</v>
      </c>
      <c r="G631" s="5">
        <v>303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</row>
    <row r="632" spans="1:19" x14ac:dyDescent="0.25">
      <c r="A632" s="5" t="s">
        <v>406</v>
      </c>
      <c r="B632" s="5" t="s">
        <v>1729</v>
      </c>
      <c r="C632" s="5">
        <v>44595.633449074077</v>
      </c>
      <c r="D632" s="5">
        <v>44595.654270833336</v>
      </c>
      <c r="E632" s="5" t="s">
        <v>667</v>
      </c>
      <c r="F632" s="5">
        <v>370</v>
      </c>
      <c r="G632" s="5">
        <v>443</v>
      </c>
      <c r="H632" s="5">
        <v>10.72</v>
      </c>
      <c r="I632" s="5">
        <v>480</v>
      </c>
      <c r="J632" s="5">
        <v>460</v>
      </c>
      <c r="K632" s="5">
        <v>205</v>
      </c>
      <c r="L632" s="5">
        <v>117</v>
      </c>
      <c r="M632" s="5">
        <v>88</v>
      </c>
      <c r="N632" s="5">
        <v>75</v>
      </c>
      <c r="O632" s="5">
        <v>49</v>
      </c>
      <c r="P632" s="5">
        <v>29.1</v>
      </c>
      <c r="Q632" s="5">
        <v>21.4</v>
      </c>
      <c r="R632" s="5">
        <v>0</v>
      </c>
      <c r="S632" s="5">
        <v>0</v>
      </c>
    </row>
    <row r="633" spans="1:19" x14ac:dyDescent="0.25">
      <c r="A633" s="5" t="s">
        <v>480</v>
      </c>
      <c r="B633" s="5" t="s">
        <v>1730</v>
      </c>
      <c r="C633" s="5">
        <v>44595.919108796297</v>
      </c>
      <c r="D633" s="5">
        <v>44595.939942129633</v>
      </c>
      <c r="E633" s="5" t="s">
        <v>667</v>
      </c>
      <c r="F633" s="5">
        <v>189</v>
      </c>
      <c r="G633" s="5">
        <v>0</v>
      </c>
      <c r="H633" s="5">
        <v>8.15</v>
      </c>
      <c r="I633" s="5">
        <v>249</v>
      </c>
      <c r="J633" s="5">
        <v>293</v>
      </c>
      <c r="K633" s="5">
        <v>105</v>
      </c>
      <c r="L633" s="5">
        <v>102</v>
      </c>
      <c r="M633" s="5">
        <v>85</v>
      </c>
      <c r="N633" s="5">
        <v>67</v>
      </c>
      <c r="O633" s="5">
        <v>38</v>
      </c>
      <c r="P633" s="5">
        <v>24.7</v>
      </c>
      <c r="Q633" s="5">
        <v>16.3</v>
      </c>
      <c r="R633" s="5">
        <v>0</v>
      </c>
      <c r="S633" s="5">
        <v>0</v>
      </c>
    </row>
    <row r="634" spans="1:19" x14ac:dyDescent="0.25">
      <c r="A634" s="5" t="s">
        <v>1731</v>
      </c>
      <c r="B634" s="5" t="s">
        <v>1732</v>
      </c>
      <c r="F634" s="5">
        <v>0</v>
      </c>
      <c r="G634" s="5">
        <v>560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x14ac:dyDescent="0.25">
      <c r="A635" s="5" t="s">
        <v>1733</v>
      </c>
      <c r="B635" s="5" t="s">
        <v>1734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</row>
    <row r="636" spans="1:19" x14ac:dyDescent="0.25">
      <c r="A636" s="5" t="s">
        <v>1735</v>
      </c>
      <c r="B636" s="5" t="s">
        <v>1736</v>
      </c>
      <c r="F636" s="5">
        <v>0</v>
      </c>
      <c r="G636" s="5">
        <v>270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x14ac:dyDescent="0.25">
      <c r="A637" s="5" t="s">
        <v>1737</v>
      </c>
      <c r="B637" s="5" t="s">
        <v>1738</v>
      </c>
      <c r="F637" s="5">
        <v>0</v>
      </c>
      <c r="G637" s="5">
        <v>415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</row>
    <row r="638" spans="1:19" x14ac:dyDescent="0.25">
      <c r="A638" s="5" t="s">
        <v>1739</v>
      </c>
      <c r="B638" s="5" t="s">
        <v>1740</v>
      </c>
      <c r="C638" s="5">
        <v>44596.05978009259</v>
      </c>
      <c r="D638" s="5">
        <v>44596.080648148149</v>
      </c>
      <c r="E638" s="5" t="s">
        <v>667</v>
      </c>
      <c r="F638" s="5">
        <v>248</v>
      </c>
      <c r="G638" s="5">
        <v>356</v>
      </c>
      <c r="H638" s="5">
        <v>9.16</v>
      </c>
      <c r="I638" s="5">
        <v>516</v>
      </c>
      <c r="J638" s="5">
        <v>286</v>
      </c>
      <c r="K638" s="5">
        <v>138</v>
      </c>
      <c r="L638" s="5">
        <v>100</v>
      </c>
      <c r="M638" s="5">
        <v>85</v>
      </c>
      <c r="N638" s="5">
        <v>71</v>
      </c>
      <c r="O638" s="5">
        <v>42</v>
      </c>
      <c r="P638" s="5">
        <v>24.5</v>
      </c>
      <c r="Q638" s="5">
        <v>18.3</v>
      </c>
      <c r="R638" s="5">
        <v>160</v>
      </c>
      <c r="S638" s="5">
        <v>148</v>
      </c>
    </row>
    <row r="639" spans="1:19" x14ac:dyDescent="0.25">
      <c r="A639" s="5" t="s">
        <v>1741</v>
      </c>
      <c r="B639" s="5" t="s">
        <v>1742</v>
      </c>
      <c r="F639" s="5">
        <v>0</v>
      </c>
      <c r="G639" s="5">
        <v>420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1743</v>
      </c>
      <c r="B640" s="5" t="s">
        <v>1744</v>
      </c>
      <c r="F640" s="5">
        <v>0</v>
      </c>
      <c r="G640" s="5">
        <v>436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1745</v>
      </c>
      <c r="B641" s="5" t="s">
        <v>1746</v>
      </c>
      <c r="F641" s="5">
        <v>0</v>
      </c>
      <c r="G641" s="5">
        <v>512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</row>
    <row r="642" spans="1:19" x14ac:dyDescent="0.25">
      <c r="A642" s="5" t="s">
        <v>67</v>
      </c>
      <c r="B642" s="5" t="s">
        <v>1747</v>
      </c>
      <c r="C642" s="5">
        <v>44595.708877314813</v>
      </c>
      <c r="D642" s="5">
        <v>44595.729710648149</v>
      </c>
      <c r="E642" s="5" t="s">
        <v>667</v>
      </c>
      <c r="F642" s="5">
        <v>250</v>
      </c>
      <c r="G642" s="5">
        <v>322</v>
      </c>
      <c r="H642" s="5">
        <v>8.9700000000000006</v>
      </c>
      <c r="I642" s="5">
        <v>561</v>
      </c>
      <c r="J642" s="5">
        <v>489</v>
      </c>
      <c r="K642" s="5">
        <v>139</v>
      </c>
      <c r="L642" s="5">
        <v>140</v>
      </c>
      <c r="M642" s="5">
        <v>88</v>
      </c>
      <c r="N642" s="5">
        <v>60</v>
      </c>
      <c r="O642" s="5">
        <v>40</v>
      </c>
      <c r="P642" s="5">
        <v>29.8</v>
      </c>
      <c r="Q642" s="5">
        <v>17.899999999999999</v>
      </c>
      <c r="R642" s="5">
        <v>181</v>
      </c>
      <c r="S642" s="5">
        <v>160</v>
      </c>
    </row>
    <row r="643" spans="1:19" x14ac:dyDescent="0.25">
      <c r="A643" s="5" t="s">
        <v>1748</v>
      </c>
      <c r="B643" s="5" t="s">
        <v>1749</v>
      </c>
      <c r="F643" s="5">
        <v>0</v>
      </c>
      <c r="G643" s="5">
        <v>429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1750</v>
      </c>
      <c r="B644" s="5" t="s">
        <v>1751</v>
      </c>
      <c r="C644" s="5">
        <v>44594.948796296296</v>
      </c>
      <c r="D644" s="5">
        <v>44594.969571759262</v>
      </c>
      <c r="E644" s="5" t="s">
        <v>667</v>
      </c>
      <c r="F644" s="5">
        <v>358</v>
      </c>
      <c r="G644" s="5">
        <v>0</v>
      </c>
      <c r="H644" s="5">
        <v>10.6</v>
      </c>
      <c r="I644" s="5">
        <v>435</v>
      </c>
      <c r="J644" s="5">
        <v>404</v>
      </c>
      <c r="K644" s="5">
        <v>199</v>
      </c>
      <c r="L644" s="5">
        <v>110</v>
      </c>
      <c r="M644" s="5">
        <v>89</v>
      </c>
      <c r="N644" s="5">
        <v>65</v>
      </c>
      <c r="O644" s="5">
        <v>47</v>
      </c>
      <c r="P644" s="5">
        <v>27.8</v>
      </c>
      <c r="Q644" s="5">
        <v>21.2</v>
      </c>
      <c r="R644" s="5">
        <v>172</v>
      </c>
      <c r="S644" s="5">
        <v>145</v>
      </c>
    </row>
    <row r="645" spans="1:19" x14ac:dyDescent="0.25">
      <c r="A645" s="5" t="s">
        <v>137</v>
      </c>
      <c r="B645" s="5" t="s">
        <v>1752</v>
      </c>
      <c r="C645" s="5">
        <v>44595.455682870372</v>
      </c>
      <c r="D645" s="5">
        <v>44595.476504629631</v>
      </c>
      <c r="E645" s="5" t="s">
        <v>667</v>
      </c>
      <c r="F645" s="5">
        <v>364</v>
      </c>
      <c r="G645" s="5">
        <v>457</v>
      </c>
      <c r="H645" s="5">
        <v>10.63</v>
      </c>
      <c r="I645" s="5">
        <v>542</v>
      </c>
      <c r="J645" s="5">
        <v>422</v>
      </c>
      <c r="K645" s="5">
        <v>202</v>
      </c>
      <c r="L645" s="5">
        <v>108</v>
      </c>
      <c r="M645" s="5">
        <v>81</v>
      </c>
      <c r="N645" s="5">
        <v>72</v>
      </c>
      <c r="O645" s="5">
        <v>51</v>
      </c>
      <c r="P645" s="5">
        <v>28.2</v>
      </c>
      <c r="Q645" s="5">
        <v>21.3</v>
      </c>
      <c r="R645" s="5">
        <v>179</v>
      </c>
      <c r="S645" s="5">
        <v>164</v>
      </c>
    </row>
    <row r="646" spans="1:19" x14ac:dyDescent="0.25">
      <c r="A646" s="5" t="s">
        <v>1753</v>
      </c>
      <c r="B646" s="5" t="s">
        <v>1754</v>
      </c>
      <c r="F646" s="5">
        <v>0</v>
      </c>
      <c r="G646" s="5">
        <v>309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</row>
    <row r="647" spans="1:19" x14ac:dyDescent="0.25">
      <c r="A647" s="5" t="s">
        <v>207</v>
      </c>
      <c r="B647" s="5" t="s">
        <v>1755</v>
      </c>
      <c r="C647" s="5">
        <v>44595.818981481483</v>
      </c>
      <c r="D647" s="5">
        <v>44595.839791666665</v>
      </c>
      <c r="E647" s="5" t="s">
        <v>667</v>
      </c>
      <c r="F647" s="5">
        <v>517</v>
      </c>
      <c r="G647" s="5">
        <v>545</v>
      </c>
      <c r="H647" s="5">
        <v>12.17</v>
      </c>
      <c r="I647" s="5">
        <v>380</v>
      </c>
      <c r="J647" s="5">
        <v>626</v>
      </c>
      <c r="K647" s="5">
        <v>287</v>
      </c>
      <c r="L647" s="5">
        <v>123</v>
      </c>
      <c r="M647" s="5">
        <v>86</v>
      </c>
      <c r="N647" s="5">
        <v>83</v>
      </c>
      <c r="O647" s="5">
        <v>57</v>
      </c>
      <c r="P647" s="5">
        <v>32.5</v>
      </c>
      <c r="Q647" s="5">
        <v>24.3</v>
      </c>
      <c r="R647" s="5">
        <v>190</v>
      </c>
      <c r="S647" s="5">
        <v>158</v>
      </c>
    </row>
    <row r="648" spans="1:19" x14ac:dyDescent="0.25">
      <c r="A648" s="5" t="s">
        <v>1756</v>
      </c>
      <c r="B648" s="5" t="s">
        <v>1757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</row>
    <row r="649" spans="1:19" x14ac:dyDescent="0.25">
      <c r="A649" s="5" t="s">
        <v>1758</v>
      </c>
      <c r="B649" s="5" t="s">
        <v>1759</v>
      </c>
      <c r="C649" s="5">
        <v>44594.925729166665</v>
      </c>
      <c r="D649" s="5">
        <v>44594.946539351855</v>
      </c>
      <c r="E649" s="5" t="s">
        <v>667</v>
      </c>
      <c r="F649" s="5">
        <v>560</v>
      </c>
      <c r="G649" s="5">
        <v>621</v>
      </c>
      <c r="H649" s="5">
        <v>12.53</v>
      </c>
      <c r="I649" s="5">
        <v>559</v>
      </c>
      <c r="J649" s="5">
        <v>428</v>
      </c>
      <c r="K649" s="5">
        <v>311</v>
      </c>
      <c r="L649" s="5">
        <v>113</v>
      </c>
      <c r="M649" s="5">
        <v>89</v>
      </c>
      <c r="N649" s="5">
        <v>81</v>
      </c>
      <c r="O649" s="5">
        <v>58</v>
      </c>
      <c r="P649" s="5">
        <v>28.4</v>
      </c>
      <c r="Q649" s="5">
        <v>25.1</v>
      </c>
      <c r="R649" s="5">
        <v>182</v>
      </c>
      <c r="S649" s="5">
        <v>173</v>
      </c>
    </row>
    <row r="650" spans="1:19" x14ac:dyDescent="0.25">
      <c r="A650" s="5" t="s">
        <v>1760</v>
      </c>
      <c r="B650" s="5" t="s">
        <v>1761</v>
      </c>
      <c r="F650" s="5">
        <v>0</v>
      </c>
      <c r="G650" s="5">
        <v>323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</row>
    <row r="651" spans="1:19" x14ac:dyDescent="0.25">
      <c r="A651" s="5" t="s">
        <v>175</v>
      </c>
      <c r="B651" s="5" t="s">
        <v>1762</v>
      </c>
      <c r="C651" s="5">
        <v>44596.163182870368</v>
      </c>
      <c r="D651" s="5">
        <v>44596.184016203704</v>
      </c>
      <c r="E651" s="5" t="s">
        <v>667</v>
      </c>
      <c r="F651" s="5">
        <v>362</v>
      </c>
      <c r="G651" s="5">
        <v>0</v>
      </c>
      <c r="H651" s="5">
        <v>10.51</v>
      </c>
      <c r="I651" s="5">
        <v>449</v>
      </c>
      <c r="J651" s="5">
        <v>270</v>
      </c>
      <c r="K651" s="5">
        <v>201</v>
      </c>
      <c r="L651" s="5">
        <v>114</v>
      </c>
      <c r="M651" s="5">
        <v>97</v>
      </c>
      <c r="N651" s="5">
        <v>49</v>
      </c>
      <c r="O651" s="5">
        <v>46</v>
      </c>
      <c r="P651" s="5">
        <v>24</v>
      </c>
      <c r="Q651" s="5">
        <v>21</v>
      </c>
      <c r="R651" s="5">
        <v>179</v>
      </c>
      <c r="S651" s="5">
        <v>156</v>
      </c>
    </row>
    <row r="652" spans="1:19" x14ac:dyDescent="0.25">
      <c r="A652" s="5" t="s">
        <v>1763</v>
      </c>
      <c r="B652" s="5" t="s">
        <v>1764</v>
      </c>
      <c r="F652" s="5">
        <v>0</v>
      </c>
      <c r="G652" s="5">
        <v>402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</row>
    <row r="653" spans="1:19" x14ac:dyDescent="0.25">
      <c r="A653" s="5" t="s">
        <v>1765</v>
      </c>
      <c r="B653" s="5" t="s">
        <v>1766</v>
      </c>
      <c r="F653" s="5">
        <v>0</v>
      </c>
      <c r="G653" s="5">
        <v>492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</row>
    <row r="654" spans="1:19" x14ac:dyDescent="0.25">
      <c r="A654" s="5" t="s">
        <v>234</v>
      </c>
      <c r="B654" s="5" t="s">
        <v>1767</v>
      </c>
      <c r="C654" s="5">
        <v>44595.541863425926</v>
      </c>
      <c r="D654" s="5">
        <v>44595.562673611108</v>
      </c>
      <c r="E654" s="5" t="s">
        <v>667</v>
      </c>
      <c r="F654" s="5">
        <v>342</v>
      </c>
      <c r="G654" s="5">
        <v>0</v>
      </c>
      <c r="H654" s="5">
        <v>10.43</v>
      </c>
      <c r="I654" s="5">
        <v>467</v>
      </c>
      <c r="J654" s="5">
        <v>312</v>
      </c>
      <c r="K654" s="5">
        <v>190</v>
      </c>
      <c r="L654" s="5">
        <v>112</v>
      </c>
      <c r="M654" s="5">
        <v>88</v>
      </c>
      <c r="N654" s="5">
        <v>61</v>
      </c>
      <c r="O654" s="5">
        <v>47</v>
      </c>
      <c r="P654" s="5">
        <v>25.3</v>
      </c>
      <c r="Q654" s="5">
        <v>20.9</v>
      </c>
      <c r="R654" s="5">
        <v>164</v>
      </c>
      <c r="S654" s="5">
        <v>141</v>
      </c>
    </row>
    <row r="655" spans="1:19" x14ac:dyDescent="0.25">
      <c r="A655" s="5" t="s">
        <v>1768</v>
      </c>
      <c r="B655" s="5" t="s">
        <v>1769</v>
      </c>
      <c r="C655" s="5">
        <v>44595.976493055554</v>
      </c>
      <c r="D655" s="5">
        <v>44595.997303240743</v>
      </c>
      <c r="E655" s="5" t="s">
        <v>667</v>
      </c>
      <c r="F655" s="5">
        <v>422</v>
      </c>
      <c r="G655" s="5">
        <v>0</v>
      </c>
      <c r="H655" s="5">
        <v>11.34</v>
      </c>
      <c r="I655" s="5">
        <v>572</v>
      </c>
      <c r="J655" s="5">
        <v>357</v>
      </c>
      <c r="K655" s="5">
        <v>234</v>
      </c>
      <c r="L655" s="5">
        <v>114</v>
      </c>
      <c r="M655" s="5">
        <v>86</v>
      </c>
      <c r="N655" s="5">
        <v>70</v>
      </c>
      <c r="O655" s="5">
        <v>52</v>
      </c>
      <c r="P655" s="5">
        <v>26.6</v>
      </c>
      <c r="Q655" s="5">
        <v>22.7</v>
      </c>
      <c r="R655" s="5">
        <v>0</v>
      </c>
      <c r="S655" s="5">
        <v>0</v>
      </c>
    </row>
    <row r="656" spans="1:19" x14ac:dyDescent="0.25">
      <c r="A656" s="5" t="s">
        <v>1770</v>
      </c>
      <c r="B656" s="5" t="s">
        <v>1771</v>
      </c>
      <c r="F656" s="5">
        <v>0</v>
      </c>
      <c r="G656" s="5">
        <v>466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</row>
    <row r="657" spans="1:19" x14ac:dyDescent="0.25">
      <c r="A657" s="5" t="s">
        <v>1772</v>
      </c>
      <c r="B657" s="5" t="s">
        <v>1773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</row>
    <row r="658" spans="1:19" x14ac:dyDescent="0.25">
      <c r="A658" s="5" t="s">
        <v>1774</v>
      </c>
      <c r="B658" s="5" t="s">
        <v>1775</v>
      </c>
      <c r="F658" s="5">
        <v>0</v>
      </c>
      <c r="G658" s="5">
        <v>461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</row>
    <row r="659" spans="1:19" x14ac:dyDescent="0.25">
      <c r="A659" s="5" t="s">
        <v>133</v>
      </c>
      <c r="B659" s="5" t="s">
        <v>1776</v>
      </c>
      <c r="C659" s="5">
        <v>44595.468506944446</v>
      </c>
      <c r="D659" s="5">
        <v>44595.489328703705</v>
      </c>
      <c r="E659" s="5" t="s">
        <v>667</v>
      </c>
      <c r="F659" s="5">
        <v>347</v>
      </c>
      <c r="G659" s="5">
        <v>387</v>
      </c>
      <c r="H659" s="5">
        <v>10.44</v>
      </c>
      <c r="I659" s="5">
        <v>502</v>
      </c>
      <c r="J659" s="5">
        <v>446</v>
      </c>
      <c r="K659" s="5">
        <v>193</v>
      </c>
      <c r="L659" s="5">
        <v>121</v>
      </c>
      <c r="M659" s="5">
        <v>88</v>
      </c>
      <c r="N659" s="5">
        <v>77</v>
      </c>
      <c r="O659" s="5">
        <v>48</v>
      </c>
      <c r="P659" s="5">
        <v>28.8</v>
      </c>
      <c r="Q659" s="5">
        <v>20.9</v>
      </c>
      <c r="R659" s="5">
        <v>184</v>
      </c>
      <c r="S659" s="5">
        <v>160</v>
      </c>
    </row>
    <row r="660" spans="1:19" x14ac:dyDescent="0.25">
      <c r="A660" s="5" t="s">
        <v>1777</v>
      </c>
      <c r="B660" s="5" t="s">
        <v>1778</v>
      </c>
      <c r="F660" s="5">
        <v>0</v>
      </c>
      <c r="G660" s="5">
        <v>354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</row>
    <row r="661" spans="1:19" x14ac:dyDescent="0.25">
      <c r="A661" s="5" t="s">
        <v>1779</v>
      </c>
      <c r="B661" s="5" t="s">
        <v>1780</v>
      </c>
      <c r="C661" s="5">
        <v>44595.091516203705</v>
      </c>
      <c r="D661" s="5">
        <v>44595.112361111111</v>
      </c>
      <c r="E661" s="5" t="s">
        <v>667</v>
      </c>
      <c r="F661" s="5">
        <v>324</v>
      </c>
      <c r="G661" s="5">
        <v>612</v>
      </c>
      <c r="H661" s="5">
        <v>10.130000000000001</v>
      </c>
      <c r="I661" s="5">
        <v>490</v>
      </c>
      <c r="J661" s="5">
        <v>318</v>
      </c>
      <c r="K661" s="5">
        <v>180</v>
      </c>
      <c r="L661" s="5">
        <v>105</v>
      </c>
      <c r="M661" s="5">
        <v>86</v>
      </c>
      <c r="N661" s="5">
        <v>65</v>
      </c>
      <c r="O661" s="5">
        <v>46</v>
      </c>
      <c r="P661" s="5">
        <v>25.4</v>
      </c>
      <c r="Q661" s="5">
        <v>20.3</v>
      </c>
      <c r="R661" s="5">
        <v>0</v>
      </c>
      <c r="S661" s="5">
        <v>0</v>
      </c>
    </row>
    <row r="662" spans="1:19" x14ac:dyDescent="0.25">
      <c r="A662" s="5" t="s">
        <v>1781</v>
      </c>
      <c r="B662" s="5" t="s">
        <v>1782</v>
      </c>
      <c r="F662" s="5">
        <v>0</v>
      </c>
      <c r="G662" s="5">
        <v>420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</row>
    <row r="663" spans="1:19" x14ac:dyDescent="0.25">
      <c r="A663" s="5" t="s">
        <v>1783</v>
      </c>
      <c r="B663" s="5" t="s">
        <v>1784</v>
      </c>
      <c r="F663" s="5">
        <v>0</v>
      </c>
      <c r="G663" s="5">
        <v>611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</row>
    <row r="664" spans="1:19" x14ac:dyDescent="0.25">
      <c r="A664" s="5" t="s">
        <v>1785</v>
      </c>
      <c r="B664" s="5" t="s">
        <v>1786</v>
      </c>
      <c r="F664" s="5">
        <v>0</v>
      </c>
      <c r="G664" s="5">
        <v>230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</row>
    <row r="665" spans="1:19" x14ac:dyDescent="0.25">
      <c r="A665" s="5" t="s">
        <v>464</v>
      </c>
      <c r="B665" s="5" t="s">
        <v>1787</v>
      </c>
      <c r="F665" s="5">
        <v>0</v>
      </c>
      <c r="G665" s="5">
        <v>458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</row>
    <row r="666" spans="1:19" x14ac:dyDescent="0.25">
      <c r="A666" s="5" t="s">
        <v>1788</v>
      </c>
      <c r="B666" s="5" t="s">
        <v>1789</v>
      </c>
      <c r="F666" s="5">
        <v>0</v>
      </c>
      <c r="G666" s="5">
        <v>472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</row>
    <row r="667" spans="1:19" x14ac:dyDescent="0.25">
      <c r="A667" s="5" t="s">
        <v>288</v>
      </c>
      <c r="B667" s="5" t="s">
        <v>1790</v>
      </c>
      <c r="C667" s="5">
        <v>44595.698472222219</v>
      </c>
      <c r="D667" s="5">
        <v>44595.719317129631</v>
      </c>
      <c r="E667" s="5" t="s">
        <v>667</v>
      </c>
      <c r="F667" s="5">
        <v>405</v>
      </c>
      <c r="G667" s="5">
        <v>0</v>
      </c>
      <c r="H667" s="5">
        <v>11.14</v>
      </c>
      <c r="I667" s="5">
        <v>0</v>
      </c>
      <c r="J667" s="5">
        <v>424</v>
      </c>
      <c r="K667" s="5">
        <v>225</v>
      </c>
      <c r="L667" s="5">
        <v>117</v>
      </c>
      <c r="M667" s="5">
        <v>88</v>
      </c>
      <c r="N667" s="5">
        <v>65</v>
      </c>
      <c r="O667" s="5">
        <v>50</v>
      </c>
      <c r="P667" s="5">
        <v>28.3</v>
      </c>
      <c r="Q667" s="5">
        <v>22.3</v>
      </c>
      <c r="R667" s="5">
        <v>187</v>
      </c>
      <c r="S667" s="5">
        <v>172</v>
      </c>
    </row>
    <row r="668" spans="1:19" x14ac:dyDescent="0.25">
      <c r="A668" s="5" t="s">
        <v>1791</v>
      </c>
      <c r="B668" s="5" t="s">
        <v>1792</v>
      </c>
      <c r="F668" s="5">
        <v>0</v>
      </c>
      <c r="G668" s="5">
        <v>713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</row>
    <row r="669" spans="1:19" x14ac:dyDescent="0.25">
      <c r="A669" s="5" t="s">
        <v>1793</v>
      </c>
      <c r="B669" s="5" t="s">
        <v>1794</v>
      </c>
      <c r="F669" s="5">
        <v>0</v>
      </c>
      <c r="G669" s="5">
        <v>331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</row>
    <row r="670" spans="1:19" x14ac:dyDescent="0.25">
      <c r="A670" s="5" t="s">
        <v>1795</v>
      </c>
      <c r="B670" s="5" t="s">
        <v>1796</v>
      </c>
      <c r="F670" s="5">
        <v>0</v>
      </c>
      <c r="G670" s="5">
        <v>506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</row>
    <row r="671" spans="1:19" x14ac:dyDescent="0.25">
      <c r="A671" s="5" t="s">
        <v>400</v>
      </c>
      <c r="B671" s="5" t="s">
        <v>1797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</row>
    <row r="672" spans="1:19" x14ac:dyDescent="0.25">
      <c r="A672" s="5" t="s">
        <v>1798</v>
      </c>
      <c r="B672" s="5" t="s">
        <v>1799</v>
      </c>
      <c r="F672" s="5">
        <v>0</v>
      </c>
      <c r="G672" s="5">
        <v>438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</row>
    <row r="673" spans="1:19" x14ac:dyDescent="0.25">
      <c r="A673" s="5" t="s">
        <v>1800</v>
      </c>
      <c r="B673" s="5" t="s">
        <v>1801</v>
      </c>
      <c r="F673" s="5">
        <v>0</v>
      </c>
      <c r="G673" s="5">
        <v>400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1802</v>
      </c>
      <c r="B674" s="5" t="s">
        <v>1803</v>
      </c>
      <c r="F674" s="5">
        <v>0</v>
      </c>
      <c r="G674" s="5">
        <v>360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</row>
    <row r="675" spans="1:19" x14ac:dyDescent="0.25">
      <c r="A675" s="5" t="s">
        <v>1804</v>
      </c>
      <c r="B675" s="5" t="s">
        <v>1805</v>
      </c>
      <c r="F675" s="5">
        <v>0</v>
      </c>
      <c r="G675" s="5">
        <v>330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</row>
    <row r="676" spans="1:19" x14ac:dyDescent="0.25">
      <c r="A676" s="5" t="s">
        <v>1806</v>
      </c>
      <c r="B676" s="5" t="s">
        <v>1807</v>
      </c>
      <c r="F676" s="5">
        <v>0</v>
      </c>
      <c r="G676" s="5">
        <v>475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</row>
    <row r="677" spans="1:19" x14ac:dyDescent="0.25">
      <c r="A677" s="5" t="s">
        <v>352</v>
      </c>
      <c r="B677" s="5" t="s">
        <v>1808</v>
      </c>
      <c r="C677" s="5">
        <v>44594.930648148147</v>
      </c>
      <c r="D677" s="5">
        <v>44594.951516203706</v>
      </c>
      <c r="E677" s="5" t="s">
        <v>667</v>
      </c>
      <c r="F677" s="5">
        <v>414</v>
      </c>
      <c r="G677" s="5">
        <v>439</v>
      </c>
      <c r="H677" s="5">
        <v>11.28</v>
      </c>
      <c r="I677" s="5">
        <v>0</v>
      </c>
      <c r="J677" s="5">
        <v>269</v>
      </c>
      <c r="K677" s="5">
        <v>230</v>
      </c>
      <c r="L677" s="5">
        <v>102</v>
      </c>
      <c r="M677" s="5">
        <v>84</v>
      </c>
      <c r="N677" s="5">
        <v>63</v>
      </c>
      <c r="O677" s="5">
        <v>52</v>
      </c>
      <c r="P677" s="5">
        <v>23.9</v>
      </c>
      <c r="Q677" s="5">
        <v>22.6</v>
      </c>
      <c r="R677" s="5">
        <v>169</v>
      </c>
      <c r="S677" s="5">
        <v>158</v>
      </c>
    </row>
    <row r="678" spans="1:19" x14ac:dyDescent="0.25">
      <c r="A678" s="5" t="s">
        <v>1809</v>
      </c>
      <c r="B678" s="5" t="s">
        <v>1810</v>
      </c>
      <c r="F678" s="5">
        <v>0</v>
      </c>
      <c r="G678" s="5">
        <v>404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</row>
    <row r="679" spans="1:19" x14ac:dyDescent="0.25">
      <c r="A679" s="5" t="s">
        <v>1811</v>
      </c>
      <c r="B679" s="5" t="s">
        <v>1812</v>
      </c>
      <c r="F679" s="5">
        <v>0</v>
      </c>
      <c r="G679" s="5">
        <v>411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</row>
    <row r="680" spans="1:19" x14ac:dyDescent="0.25">
      <c r="A680" s="5" t="s">
        <v>1813</v>
      </c>
      <c r="B680" s="5" t="s">
        <v>1814</v>
      </c>
      <c r="F680" s="5">
        <v>0</v>
      </c>
      <c r="G680" s="5">
        <v>301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</row>
    <row r="681" spans="1:19" x14ac:dyDescent="0.25">
      <c r="A681" s="5" t="s">
        <v>1815</v>
      </c>
      <c r="B681" s="5" t="s">
        <v>1816</v>
      </c>
      <c r="F681" s="5">
        <v>0</v>
      </c>
      <c r="G681" s="5">
        <v>458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</row>
    <row r="682" spans="1:19" x14ac:dyDescent="0.25">
      <c r="A682" s="5" t="s">
        <v>1817</v>
      </c>
      <c r="B682" s="5" t="s">
        <v>1818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</row>
    <row r="683" spans="1:19" x14ac:dyDescent="0.25">
      <c r="A683" s="5" t="s">
        <v>1819</v>
      </c>
      <c r="B683" s="5" t="s">
        <v>1820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</row>
    <row r="684" spans="1:19" x14ac:dyDescent="0.25">
      <c r="A684" s="5" t="s">
        <v>1821</v>
      </c>
      <c r="B684" s="5" t="s">
        <v>1822</v>
      </c>
      <c r="F684" s="5">
        <v>0</v>
      </c>
      <c r="G684" s="5">
        <v>546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</row>
    <row r="685" spans="1:19" x14ac:dyDescent="0.25">
      <c r="A685" s="5" t="s">
        <v>1823</v>
      </c>
      <c r="B685" s="5" t="s">
        <v>1824</v>
      </c>
      <c r="F685" s="5">
        <v>0</v>
      </c>
      <c r="G685" s="5">
        <v>364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</row>
    <row r="686" spans="1:19" x14ac:dyDescent="0.25">
      <c r="A686" s="5" t="s">
        <v>514</v>
      </c>
      <c r="B686" s="5" t="s">
        <v>1825</v>
      </c>
      <c r="C686" s="5">
        <v>44595.503703703704</v>
      </c>
      <c r="D686" s="5">
        <v>44595.524571759262</v>
      </c>
      <c r="E686" s="5" t="s">
        <v>667</v>
      </c>
      <c r="F686" s="5">
        <v>308</v>
      </c>
      <c r="G686" s="5">
        <v>0</v>
      </c>
      <c r="H686" s="5">
        <v>10.02</v>
      </c>
      <c r="I686" s="5">
        <v>0</v>
      </c>
      <c r="J686" s="5">
        <v>359</v>
      </c>
      <c r="K686" s="5">
        <v>171</v>
      </c>
      <c r="L686" s="5">
        <v>104</v>
      </c>
      <c r="M686" s="5">
        <v>87</v>
      </c>
      <c r="N686" s="5">
        <v>58</v>
      </c>
      <c r="O686" s="5">
        <v>40</v>
      </c>
      <c r="P686" s="5">
        <v>26.6</v>
      </c>
      <c r="Q686" s="5">
        <v>20</v>
      </c>
      <c r="R686" s="5">
        <v>172</v>
      </c>
      <c r="S686" s="5">
        <v>151</v>
      </c>
    </row>
    <row r="687" spans="1:19" x14ac:dyDescent="0.25">
      <c r="A687" s="5" t="s">
        <v>276</v>
      </c>
      <c r="B687" s="5" t="s">
        <v>1826</v>
      </c>
      <c r="C687" s="5">
        <v>44596.169444444444</v>
      </c>
      <c r="D687" s="5">
        <v>44596.190266203703</v>
      </c>
      <c r="E687" s="5" t="s">
        <v>667</v>
      </c>
      <c r="F687" s="5">
        <v>415</v>
      </c>
      <c r="G687" s="5">
        <v>403</v>
      </c>
      <c r="H687" s="5">
        <v>11.19</v>
      </c>
      <c r="I687" s="5">
        <v>574</v>
      </c>
      <c r="J687" s="5">
        <v>703</v>
      </c>
      <c r="K687" s="5">
        <v>231</v>
      </c>
      <c r="L687" s="5">
        <v>136</v>
      </c>
      <c r="M687" s="5">
        <v>84</v>
      </c>
      <c r="N687" s="5">
        <v>84</v>
      </c>
      <c r="O687" s="5">
        <v>53</v>
      </c>
      <c r="P687" s="5">
        <v>33.9</v>
      </c>
      <c r="Q687" s="5">
        <v>22.4</v>
      </c>
      <c r="R687" s="5">
        <v>0</v>
      </c>
      <c r="S687" s="5">
        <v>0</v>
      </c>
    </row>
    <row r="688" spans="1:19" x14ac:dyDescent="0.25">
      <c r="A688" s="5" t="s">
        <v>1827</v>
      </c>
      <c r="B688" s="5" t="s">
        <v>1828</v>
      </c>
      <c r="F688" s="5">
        <v>0</v>
      </c>
      <c r="G688" s="5">
        <v>424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1829</v>
      </c>
      <c r="B689" s="5" t="s">
        <v>1830</v>
      </c>
      <c r="F689" s="5">
        <v>0</v>
      </c>
      <c r="G689" s="5">
        <v>599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</row>
    <row r="690" spans="1:19" x14ac:dyDescent="0.25">
      <c r="A690" s="5" t="s">
        <v>1831</v>
      </c>
      <c r="B690" s="5" t="s">
        <v>1832</v>
      </c>
      <c r="F690" s="5">
        <v>0</v>
      </c>
      <c r="G690" s="5">
        <v>287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</row>
    <row r="691" spans="1:19" x14ac:dyDescent="0.25">
      <c r="A691" s="5" t="s">
        <v>328</v>
      </c>
      <c r="B691" s="5" t="s">
        <v>1833</v>
      </c>
      <c r="C691" s="5">
        <v>44596.178356481483</v>
      </c>
      <c r="D691" s="5">
        <v>44596.199178240742</v>
      </c>
      <c r="E691" s="5" t="s">
        <v>667</v>
      </c>
      <c r="F691" s="5">
        <v>308</v>
      </c>
      <c r="G691" s="5">
        <v>351</v>
      </c>
      <c r="H691" s="5">
        <v>9.98</v>
      </c>
      <c r="I691" s="5">
        <v>429</v>
      </c>
      <c r="J691" s="5">
        <v>376</v>
      </c>
      <c r="K691" s="5">
        <v>171</v>
      </c>
      <c r="L691" s="5">
        <v>125</v>
      </c>
      <c r="M691" s="5">
        <v>88</v>
      </c>
      <c r="N691" s="5">
        <v>70</v>
      </c>
      <c r="O691" s="5">
        <v>46</v>
      </c>
      <c r="P691" s="5">
        <v>27.1</v>
      </c>
      <c r="Q691" s="5">
        <v>20</v>
      </c>
      <c r="R691" s="5">
        <v>0</v>
      </c>
      <c r="S691" s="5">
        <v>0</v>
      </c>
    </row>
    <row r="692" spans="1:19" x14ac:dyDescent="0.25">
      <c r="A692" s="5" t="s">
        <v>356</v>
      </c>
      <c r="B692" s="5" t="s">
        <v>1834</v>
      </c>
      <c r="C692" s="5">
        <v>44596.497824074075</v>
      </c>
      <c r="D692" s="5">
        <v>44596.51866898148</v>
      </c>
      <c r="E692" s="5" t="s">
        <v>667</v>
      </c>
      <c r="F692" s="5">
        <v>452</v>
      </c>
      <c r="G692" s="5">
        <v>468</v>
      </c>
      <c r="H692" s="5">
        <v>11.62</v>
      </c>
      <c r="I692" s="5">
        <v>665</v>
      </c>
      <c r="J692" s="5">
        <v>495</v>
      </c>
      <c r="K692" s="5">
        <v>251</v>
      </c>
      <c r="L692" s="5">
        <v>112</v>
      </c>
      <c r="M692" s="5">
        <v>84</v>
      </c>
      <c r="N692" s="5">
        <v>68</v>
      </c>
      <c r="O692" s="5">
        <v>53</v>
      </c>
      <c r="P692" s="5">
        <v>29.9</v>
      </c>
      <c r="Q692" s="5">
        <v>23.2</v>
      </c>
      <c r="R692" s="5">
        <v>0</v>
      </c>
      <c r="S692" s="5">
        <v>0</v>
      </c>
    </row>
    <row r="693" spans="1:19" x14ac:dyDescent="0.25">
      <c r="A693" s="5" t="s">
        <v>1835</v>
      </c>
      <c r="B693" s="5" t="s">
        <v>1836</v>
      </c>
      <c r="F693" s="5">
        <v>0</v>
      </c>
      <c r="G693" s="5">
        <v>554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</row>
    <row r="694" spans="1:19" x14ac:dyDescent="0.25">
      <c r="A694" s="5" t="s">
        <v>1837</v>
      </c>
      <c r="B694" s="5" t="s">
        <v>1838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</row>
    <row r="695" spans="1:19" x14ac:dyDescent="0.25">
      <c r="A695" s="5" t="s">
        <v>1839</v>
      </c>
      <c r="B695" s="5" t="s">
        <v>1840</v>
      </c>
      <c r="F695" s="5">
        <v>0</v>
      </c>
      <c r="G695" s="5">
        <v>328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</row>
    <row r="696" spans="1:19" x14ac:dyDescent="0.25">
      <c r="A696" s="5" t="s">
        <v>117</v>
      </c>
      <c r="B696" s="5" t="s">
        <v>1841</v>
      </c>
      <c r="C696" s="5">
        <v>44596.027766203704</v>
      </c>
      <c r="D696" s="5">
        <v>44596.048564814817</v>
      </c>
      <c r="E696" s="5" t="s">
        <v>667</v>
      </c>
      <c r="F696" s="5">
        <v>407</v>
      </c>
      <c r="G696" s="5">
        <v>0</v>
      </c>
      <c r="H696" s="5">
        <v>11.14</v>
      </c>
      <c r="I696" s="5">
        <v>518</v>
      </c>
      <c r="J696" s="5">
        <v>558</v>
      </c>
      <c r="K696" s="5">
        <v>226</v>
      </c>
      <c r="L696" s="5">
        <v>126</v>
      </c>
      <c r="M696" s="5">
        <v>90</v>
      </c>
      <c r="N696" s="5">
        <v>80</v>
      </c>
      <c r="O696" s="5">
        <v>50</v>
      </c>
      <c r="P696" s="5">
        <v>31.2</v>
      </c>
      <c r="Q696" s="5">
        <v>22.3</v>
      </c>
      <c r="R696" s="5">
        <v>180</v>
      </c>
      <c r="S696" s="5">
        <v>164</v>
      </c>
    </row>
    <row r="697" spans="1:19" x14ac:dyDescent="0.25">
      <c r="A697" s="5" t="s">
        <v>75</v>
      </c>
      <c r="B697" s="5" t="s">
        <v>1842</v>
      </c>
      <c r="C697" s="5">
        <v>44595.582060185188</v>
      </c>
      <c r="D697" s="5">
        <v>44595.602881944447</v>
      </c>
      <c r="E697" s="5" t="s">
        <v>667</v>
      </c>
      <c r="F697" s="5">
        <v>450</v>
      </c>
      <c r="G697" s="5">
        <v>0</v>
      </c>
      <c r="H697" s="5">
        <v>11.56</v>
      </c>
      <c r="I697" s="5">
        <v>0</v>
      </c>
      <c r="J697" s="5">
        <v>419</v>
      </c>
      <c r="K697" s="5">
        <v>250</v>
      </c>
      <c r="L697" s="5">
        <v>131</v>
      </c>
      <c r="M697" s="5">
        <v>87</v>
      </c>
      <c r="N697" s="5">
        <v>82</v>
      </c>
      <c r="O697" s="5">
        <v>54</v>
      </c>
      <c r="P697" s="5">
        <v>28.2</v>
      </c>
      <c r="Q697" s="5">
        <v>23.1</v>
      </c>
      <c r="R697" s="5">
        <v>166</v>
      </c>
      <c r="S697" s="5">
        <v>150</v>
      </c>
    </row>
    <row r="698" spans="1:19" x14ac:dyDescent="0.25">
      <c r="A698" s="5" t="s">
        <v>1843</v>
      </c>
      <c r="B698" s="5" t="s">
        <v>1844</v>
      </c>
      <c r="F698" s="5">
        <v>0</v>
      </c>
      <c r="G698" s="5">
        <v>318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</row>
    <row r="699" spans="1:19" x14ac:dyDescent="0.25">
      <c r="A699" s="5" t="s">
        <v>1845</v>
      </c>
      <c r="B699" s="5" t="s">
        <v>1846</v>
      </c>
      <c r="F699" s="5">
        <v>0</v>
      </c>
      <c r="G699" s="5">
        <v>452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1847</v>
      </c>
      <c r="B700" s="5" t="s">
        <v>1848</v>
      </c>
      <c r="F700" s="5">
        <v>0</v>
      </c>
      <c r="G700" s="5">
        <v>403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141</v>
      </c>
      <c r="B701" s="5" t="s">
        <v>1849</v>
      </c>
      <c r="C701" s="5">
        <v>44595.762037037035</v>
      </c>
      <c r="D701" s="5">
        <v>44595.782835648148</v>
      </c>
      <c r="E701" s="5" t="s">
        <v>667</v>
      </c>
      <c r="F701" s="5">
        <v>301</v>
      </c>
      <c r="G701" s="5">
        <v>0</v>
      </c>
      <c r="H701" s="5">
        <v>9.98</v>
      </c>
      <c r="I701" s="5">
        <v>479</v>
      </c>
      <c r="J701" s="5">
        <v>182</v>
      </c>
      <c r="K701" s="5">
        <v>167</v>
      </c>
      <c r="L701" s="5">
        <v>95</v>
      </c>
      <c r="M701" s="5">
        <v>89</v>
      </c>
      <c r="N701" s="5">
        <v>44</v>
      </c>
      <c r="O701" s="5">
        <v>42</v>
      </c>
      <c r="P701" s="5">
        <v>20.6</v>
      </c>
      <c r="Q701" s="5">
        <v>20</v>
      </c>
      <c r="R701" s="5">
        <v>158</v>
      </c>
      <c r="S701" s="5">
        <v>153</v>
      </c>
    </row>
    <row r="702" spans="1:19" x14ac:dyDescent="0.25">
      <c r="A702" s="5" t="s">
        <v>1850</v>
      </c>
      <c r="B702" s="5" t="s">
        <v>1851</v>
      </c>
      <c r="C702" s="5">
        <v>44594.930613425924</v>
      </c>
      <c r="D702" s="5">
        <v>44594.951412037037</v>
      </c>
      <c r="E702" s="5" t="s">
        <v>667</v>
      </c>
      <c r="F702" s="5">
        <v>330</v>
      </c>
      <c r="G702" s="5">
        <v>433</v>
      </c>
      <c r="H702" s="5">
        <v>10.33</v>
      </c>
      <c r="I702" s="5">
        <v>483</v>
      </c>
      <c r="J702" s="5">
        <v>255</v>
      </c>
      <c r="K702" s="5">
        <v>184</v>
      </c>
      <c r="L702" s="5">
        <v>104</v>
      </c>
      <c r="M702" s="5">
        <v>87</v>
      </c>
      <c r="N702" s="5">
        <v>50</v>
      </c>
      <c r="O702" s="5">
        <v>46</v>
      </c>
      <c r="P702" s="5">
        <v>23.4</v>
      </c>
      <c r="Q702" s="5">
        <v>20.7</v>
      </c>
      <c r="R702" s="5">
        <v>0</v>
      </c>
      <c r="S702" s="5">
        <v>0</v>
      </c>
    </row>
    <row r="703" spans="1:19" x14ac:dyDescent="0.25">
      <c r="A703" s="5" t="s">
        <v>1852</v>
      </c>
      <c r="B703" s="5" t="s">
        <v>1853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</row>
    <row r="704" spans="1:19" x14ac:dyDescent="0.25">
      <c r="A704" s="5" t="s">
        <v>1854</v>
      </c>
      <c r="B704" s="5" t="s">
        <v>1855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1856</v>
      </c>
      <c r="B705" s="5" t="s">
        <v>1857</v>
      </c>
      <c r="F705" s="5">
        <v>0</v>
      </c>
      <c r="G705" s="5">
        <v>407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</row>
    <row r="706" spans="1:19" x14ac:dyDescent="0.25">
      <c r="A706" s="5" t="s">
        <v>532</v>
      </c>
      <c r="B706" s="5" t="s">
        <v>1858</v>
      </c>
      <c r="C706" s="5">
        <v>44595.972812499997</v>
      </c>
      <c r="D706" s="5">
        <v>44595.993622685186</v>
      </c>
      <c r="E706" s="5" t="s">
        <v>667</v>
      </c>
      <c r="F706" s="5">
        <v>510</v>
      </c>
      <c r="G706" s="5">
        <v>608</v>
      </c>
      <c r="H706" s="5">
        <v>12.1</v>
      </c>
      <c r="I706" s="5">
        <v>458</v>
      </c>
      <c r="J706" s="5">
        <v>591</v>
      </c>
      <c r="K706" s="5">
        <v>284</v>
      </c>
      <c r="L706" s="5">
        <v>105</v>
      </c>
      <c r="M706" s="5">
        <v>85</v>
      </c>
      <c r="N706" s="5">
        <v>74</v>
      </c>
      <c r="O706" s="5">
        <v>56</v>
      </c>
      <c r="P706" s="5">
        <v>31.9</v>
      </c>
      <c r="Q706" s="5">
        <v>24.2</v>
      </c>
      <c r="R706" s="5">
        <v>167</v>
      </c>
      <c r="S706" s="5">
        <v>150</v>
      </c>
    </row>
    <row r="707" spans="1:19" x14ac:dyDescent="0.25">
      <c r="A707" s="5" t="s">
        <v>318</v>
      </c>
      <c r="B707" s="5" t="s">
        <v>1859</v>
      </c>
      <c r="C707" s="5">
        <v>44596.077337962961</v>
      </c>
      <c r="D707" s="5">
        <v>44596.098182870373</v>
      </c>
      <c r="E707" s="5" t="s">
        <v>667</v>
      </c>
      <c r="F707" s="5">
        <v>365</v>
      </c>
      <c r="G707" s="5">
        <v>0</v>
      </c>
      <c r="H707" s="5">
        <v>10.57</v>
      </c>
      <c r="I707" s="5">
        <v>0</v>
      </c>
      <c r="J707" s="5">
        <v>449</v>
      </c>
      <c r="K707" s="5">
        <v>203</v>
      </c>
      <c r="L707" s="5">
        <v>111</v>
      </c>
      <c r="M707" s="5">
        <v>88</v>
      </c>
      <c r="N707" s="5">
        <v>71</v>
      </c>
      <c r="O707" s="5">
        <v>48</v>
      </c>
      <c r="P707" s="5">
        <v>28.9</v>
      </c>
      <c r="Q707" s="5">
        <v>21.1</v>
      </c>
      <c r="R707" s="5">
        <v>160</v>
      </c>
      <c r="S707" s="5">
        <v>137</v>
      </c>
    </row>
    <row r="708" spans="1:19" x14ac:dyDescent="0.25">
      <c r="A708" s="5" t="s">
        <v>1860</v>
      </c>
      <c r="B708" s="5" t="s">
        <v>1861</v>
      </c>
      <c r="F708" s="5">
        <v>0</v>
      </c>
      <c r="G708" s="5">
        <v>350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</row>
    <row r="709" spans="1:19" x14ac:dyDescent="0.25">
      <c r="A709" s="5" t="s">
        <v>1862</v>
      </c>
      <c r="B709" s="5" t="s">
        <v>1863</v>
      </c>
      <c r="F709" s="5">
        <v>0</v>
      </c>
      <c r="G709" s="5">
        <v>618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</row>
    <row r="710" spans="1:19" x14ac:dyDescent="0.25">
      <c r="A710" s="5" t="s">
        <v>121</v>
      </c>
      <c r="B710" s="5" t="s">
        <v>1864</v>
      </c>
      <c r="C710" s="5">
        <v>44596.471631944441</v>
      </c>
      <c r="D710" s="5">
        <v>44596.4924537037</v>
      </c>
      <c r="E710" s="5" t="s">
        <v>667</v>
      </c>
      <c r="F710" s="5">
        <v>314</v>
      </c>
      <c r="G710" s="5">
        <v>455</v>
      </c>
      <c r="H710" s="5">
        <v>10</v>
      </c>
      <c r="I710" s="5">
        <v>440</v>
      </c>
      <c r="J710" s="5">
        <v>395</v>
      </c>
      <c r="K710" s="5">
        <v>175</v>
      </c>
      <c r="L710" s="5">
        <v>114</v>
      </c>
      <c r="M710" s="5">
        <v>86</v>
      </c>
      <c r="N710" s="5">
        <v>67</v>
      </c>
      <c r="O710" s="5">
        <v>46</v>
      </c>
      <c r="P710" s="5">
        <v>27.6</v>
      </c>
      <c r="Q710" s="5">
        <v>20</v>
      </c>
      <c r="R710" s="5">
        <v>0</v>
      </c>
      <c r="S710" s="5">
        <v>0</v>
      </c>
    </row>
    <row r="711" spans="1:19" x14ac:dyDescent="0.25">
      <c r="A711" s="5" t="s">
        <v>103</v>
      </c>
      <c r="B711" s="5" t="s">
        <v>1865</v>
      </c>
      <c r="C711" s="5">
        <v>44595.143206018518</v>
      </c>
      <c r="D711" s="5">
        <v>44595.1640162037</v>
      </c>
      <c r="E711" s="5" t="s">
        <v>667</v>
      </c>
      <c r="F711" s="5">
        <v>305</v>
      </c>
      <c r="G711" s="5">
        <v>406</v>
      </c>
      <c r="H711" s="5">
        <v>9.92</v>
      </c>
      <c r="I711" s="5">
        <v>569</v>
      </c>
      <c r="J711" s="5">
        <v>405</v>
      </c>
      <c r="K711" s="5">
        <v>170</v>
      </c>
      <c r="L711" s="5">
        <v>116</v>
      </c>
      <c r="M711" s="5">
        <v>88</v>
      </c>
      <c r="N711" s="5">
        <v>67</v>
      </c>
      <c r="O711" s="5">
        <v>45</v>
      </c>
      <c r="P711" s="5">
        <v>27.8</v>
      </c>
      <c r="Q711" s="5">
        <v>19.8</v>
      </c>
      <c r="R711" s="5">
        <v>179</v>
      </c>
      <c r="S711" s="5">
        <v>162</v>
      </c>
    </row>
    <row r="712" spans="1:19" x14ac:dyDescent="0.25">
      <c r="A712" s="5" t="s">
        <v>1866</v>
      </c>
      <c r="B712" s="5" t="s">
        <v>1867</v>
      </c>
      <c r="F712" s="5">
        <v>0</v>
      </c>
      <c r="G712" s="5">
        <v>352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</row>
    <row r="713" spans="1:19" x14ac:dyDescent="0.25">
      <c r="A713" s="5" t="s">
        <v>1868</v>
      </c>
      <c r="B713" s="5" t="s">
        <v>1869</v>
      </c>
      <c r="F713" s="5">
        <v>0</v>
      </c>
      <c r="G713" s="5">
        <v>358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</row>
    <row r="714" spans="1:19" x14ac:dyDescent="0.25">
      <c r="A714" s="5" t="s">
        <v>1870</v>
      </c>
      <c r="B714" s="5" t="s">
        <v>1871</v>
      </c>
      <c r="F714" s="5">
        <v>0</v>
      </c>
      <c r="G714" s="5">
        <v>333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</row>
    <row r="715" spans="1:19" x14ac:dyDescent="0.25">
      <c r="A715" s="5" t="s">
        <v>1872</v>
      </c>
      <c r="B715" s="5" t="s">
        <v>1873</v>
      </c>
      <c r="F715" s="5">
        <v>0</v>
      </c>
      <c r="G715" s="5">
        <v>444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x14ac:dyDescent="0.25">
      <c r="A716" s="5" t="s">
        <v>1874</v>
      </c>
      <c r="B716" s="5" t="s">
        <v>1875</v>
      </c>
      <c r="F716" s="5">
        <v>0</v>
      </c>
      <c r="G716" s="5">
        <v>292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</row>
    <row r="717" spans="1:19" x14ac:dyDescent="0.25">
      <c r="A717" s="5" t="s">
        <v>1876</v>
      </c>
      <c r="B717" s="5" t="s">
        <v>1877</v>
      </c>
      <c r="F717" s="5">
        <v>0</v>
      </c>
      <c r="G717" s="5">
        <v>442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</row>
    <row r="718" spans="1:19" x14ac:dyDescent="0.25">
      <c r="A718" s="5" t="s">
        <v>1878</v>
      </c>
      <c r="B718" s="5" t="s">
        <v>1879</v>
      </c>
      <c r="F718" s="5">
        <v>0</v>
      </c>
      <c r="G718" s="5">
        <v>555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</row>
    <row r="719" spans="1:19" x14ac:dyDescent="0.25">
      <c r="A719" s="5" t="s">
        <v>1880</v>
      </c>
      <c r="B719" s="5" t="s">
        <v>1881</v>
      </c>
      <c r="F719" s="5">
        <v>0</v>
      </c>
      <c r="G719" s="5">
        <v>421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</row>
    <row r="720" spans="1:19" x14ac:dyDescent="0.25">
      <c r="A720" s="5" t="s">
        <v>222</v>
      </c>
      <c r="B720" s="5" t="s">
        <v>1882</v>
      </c>
      <c r="C720" s="5">
        <v>44595.986597222225</v>
      </c>
      <c r="D720" s="5">
        <v>44596.00744212963</v>
      </c>
      <c r="E720" s="5" t="s">
        <v>667</v>
      </c>
      <c r="F720" s="5">
        <v>302</v>
      </c>
      <c r="G720" s="5">
        <v>0</v>
      </c>
      <c r="H720" s="5">
        <v>9.93</v>
      </c>
      <c r="I720" s="5">
        <v>458</v>
      </c>
      <c r="J720" s="5">
        <v>318</v>
      </c>
      <c r="K720" s="5">
        <v>168</v>
      </c>
      <c r="L720" s="5">
        <v>111</v>
      </c>
      <c r="M720" s="5">
        <v>86</v>
      </c>
      <c r="N720" s="5">
        <v>64</v>
      </c>
      <c r="O720" s="5">
        <v>45</v>
      </c>
      <c r="P720" s="5">
        <v>25.5</v>
      </c>
      <c r="Q720" s="5">
        <v>19.899999999999999</v>
      </c>
      <c r="R720" s="5">
        <v>162</v>
      </c>
      <c r="S720" s="5">
        <v>141</v>
      </c>
    </row>
    <row r="721" spans="1:19" x14ac:dyDescent="0.25">
      <c r="A721" s="5" t="s">
        <v>1883</v>
      </c>
      <c r="B721" s="5" t="s">
        <v>1884</v>
      </c>
      <c r="F721" s="5">
        <v>0</v>
      </c>
      <c r="G721" s="5">
        <v>472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</row>
    <row r="722" spans="1:19" x14ac:dyDescent="0.25">
      <c r="A722" s="5" t="s">
        <v>1885</v>
      </c>
      <c r="B722" s="5" t="s">
        <v>1886</v>
      </c>
      <c r="F722" s="5">
        <v>0</v>
      </c>
      <c r="G722" s="5">
        <v>320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1887</v>
      </c>
      <c r="B723" s="5" t="s">
        <v>1888</v>
      </c>
      <c r="F723" s="5">
        <v>0</v>
      </c>
      <c r="G723" s="5">
        <v>419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1889</v>
      </c>
      <c r="B724" s="5" t="s">
        <v>1890</v>
      </c>
      <c r="F724" s="5">
        <v>0</v>
      </c>
      <c r="G724" s="5">
        <v>593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</row>
    <row r="725" spans="1:19" x14ac:dyDescent="0.25">
      <c r="A725" s="5" t="s">
        <v>1891</v>
      </c>
      <c r="B725" s="5" t="s">
        <v>1892</v>
      </c>
      <c r="F725" s="5">
        <v>0</v>
      </c>
      <c r="G725" s="5">
        <v>431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</row>
    <row r="726" spans="1:19" x14ac:dyDescent="0.25">
      <c r="A726" s="5" t="s">
        <v>1893</v>
      </c>
      <c r="B726" s="5" t="s">
        <v>1894</v>
      </c>
      <c r="F726" s="5">
        <v>0</v>
      </c>
      <c r="G726" s="5">
        <v>434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</row>
    <row r="727" spans="1:19" x14ac:dyDescent="0.25">
      <c r="A727" s="5" t="s">
        <v>1895</v>
      </c>
      <c r="B727" s="5" t="s">
        <v>1896</v>
      </c>
      <c r="F727" s="5">
        <v>0</v>
      </c>
      <c r="G727" s="5">
        <v>282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</row>
    <row r="728" spans="1:19" x14ac:dyDescent="0.25">
      <c r="A728" s="5" t="s">
        <v>1897</v>
      </c>
      <c r="B728" s="5" t="s">
        <v>1898</v>
      </c>
      <c r="F728" s="5">
        <v>0</v>
      </c>
      <c r="G728" s="5">
        <v>322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</row>
    <row r="729" spans="1:19" x14ac:dyDescent="0.25">
      <c r="A729" s="5" t="s">
        <v>79</v>
      </c>
      <c r="B729" s="5" t="s">
        <v>1899</v>
      </c>
      <c r="C729" s="5">
        <v>44595.625405092593</v>
      </c>
      <c r="D729" s="5">
        <v>44595.646284722221</v>
      </c>
      <c r="E729" s="5" t="s">
        <v>667</v>
      </c>
      <c r="F729" s="5">
        <v>303</v>
      </c>
      <c r="G729" s="5">
        <v>0</v>
      </c>
      <c r="H729" s="5">
        <v>9.86</v>
      </c>
      <c r="I729" s="5">
        <v>0</v>
      </c>
      <c r="J729" s="5">
        <v>443</v>
      </c>
      <c r="K729" s="5">
        <v>169</v>
      </c>
      <c r="L729" s="5">
        <v>150</v>
      </c>
      <c r="M729" s="5">
        <v>89</v>
      </c>
      <c r="N729" s="5">
        <v>75</v>
      </c>
      <c r="O729" s="5">
        <v>44</v>
      </c>
      <c r="P729" s="5">
        <v>28.7</v>
      </c>
      <c r="Q729" s="5">
        <v>19.7</v>
      </c>
      <c r="R729" s="5">
        <v>170</v>
      </c>
      <c r="S729" s="5">
        <v>137</v>
      </c>
    </row>
    <row r="730" spans="1:19" x14ac:dyDescent="0.25">
      <c r="A730" s="5" t="s">
        <v>1900</v>
      </c>
      <c r="B730" s="5" t="s">
        <v>1901</v>
      </c>
      <c r="F730" s="5">
        <v>0</v>
      </c>
      <c r="G730" s="5">
        <v>355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</row>
    <row r="731" spans="1:19" x14ac:dyDescent="0.25">
      <c r="A731" s="5" t="s">
        <v>1902</v>
      </c>
      <c r="B731" s="5" t="s">
        <v>1903</v>
      </c>
      <c r="F731" s="5">
        <v>0</v>
      </c>
      <c r="G731" s="5">
        <v>273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</row>
    <row r="732" spans="1:19" x14ac:dyDescent="0.25">
      <c r="A732" s="5" t="s">
        <v>1904</v>
      </c>
      <c r="B732" s="5" t="s">
        <v>1905</v>
      </c>
      <c r="F732" s="5">
        <v>0</v>
      </c>
      <c r="G732" s="5">
        <v>431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</row>
    <row r="733" spans="1:19" x14ac:dyDescent="0.25">
      <c r="A733" s="5" t="s">
        <v>1906</v>
      </c>
      <c r="B733" s="5" t="s">
        <v>1907</v>
      </c>
      <c r="F733" s="5">
        <v>0</v>
      </c>
      <c r="G733" s="5">
        <v>586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</row>
    <row r="734" spans="1:19" x14ac:dyDescent="0.25">
      <c r="A734" s="5" t="s">
        <v>1908</v>
      </c>
      <c r="B734" s="5" t="s">
        <v>1909</v>
      </c>
      <c r="F734" s="5">
        <v>0</v>
      </c>
      <c r="G734" s="5">
        <v>488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</row>
    <row r="735" spans="1:19" x14ac:dyDescent="0.25">
      <c r="A735" s="5" t="s">
        <v>1910</v>
      </c>
      <c r="B735" s="5" t="s">
        <v>1911</v>
      </c>
      <c r="F735" s="5">
        <v>0</v>
      </c>
      <c r="G735" s="5">
        <v>334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</row>
    <row r="736" spans="1:19" x14ac:dyDescent="0.25">
      <c r="A736" s="5" t="s">
        <v>330</v>
      </c>
      <c r="B736" s="5" t="s">
        <v>1912</v>
      </c>
      <c r="C736" s="5">
        <v>44595.631805555553</v>
      </c>
      <c r="D736" s="5">
        <v>44595.652627314812</v>
      </c>
      <c r="E736" s="5" t="s">
        <v>667</v>
      </c>
      <c r="F736" s="5">
        <v>260</v>
      </c>
      <c r="G736" s="5">
        <v>0</v>
      </c>
      <c r="H736" s="5">
        <v>9.34</v>
      </c>
      <c r="I736" s="5">
        <v>0</v>
      </c>
      <c r="J736" s="5">
        <v>255</v>
      </c>
      <c r="K736" s="5">
        <v>144</v>
      </c>
      <c r="L736" s="5">
        <v>112</v>
      </c>
      <c r="M736" s="5">
        <v>80</v>
      </c>
      <c r="N736" s="5">
        <v>70</v>
      </c>
      <c r="O736" s="5">
        <v>46</v>
      </c>
      <c r="P736" s="5">
        <v>23.5</v>
      </c>
      <c r="Q736" s="5">
        <v>18.7</v>
      </c>
      <c r="R736" s="5">
        <v>163</v>
      </c>
      <c r="S736" s="5">
        <v>141</v>
      </c>
    </row>
    <row r="737" spans="1:19" x14ac:dyDescent="0.25">
      <c r="A737" s="5" t="s">
        <v>384</v>
      </c>
      <c r="B737" s="5" t="s">
        <v>1913</v>
      </c>
      <c r="C737" s="5">
        <v>44595.607523148145</v>
      </c>
      <c r="D737" s="5">
        <v>44595.628333333334</v>
      </c>
      <c r="E737" s="5" t="s">
        <v>667</v>
      </c>
      <c r="F737" s="5">
        <v>451</v>
      </c>
      <c r="G737" s="5">
        <v>503</v>
      </c>
      <c r="H737" s="5">
        <v>11.58</v>
      </c>
      <c r="I737" s="5">
        <v>653</v>
      </c>
      <c r="J737" s="5">
        <v>436</v>
      </c>
      <c r="K737" s="5">
        <v>250</v>
      </c>
      <c r="L737" s="5">
        <v>118</v>
      </c>
      <c r="M737" s="5">
        <v>86</v>
      </c>
      <c r="N737" s="5">
        <v>76</v>
      </c>
      <c r="O737" s="5">
        <v>54</v>
      </c>
      <c r="P737" s="5">
        <v>28.6</v>
      </c>
      <c r="Q737" s="5">
        <v>23.2</v>
      </c>
      <c r="R737" s="5">
        <v>0</v>
      </c>
      <c r="S737" s="5">
        <v>0</v>
      </c>
    </row>
    <row r="738" spans="1:19" x14ac:dyDescent="0.25">
      <c r="A738" s="5" t="s">
        <v>1914</v>
      </c>
      <c r="B738" s="5" t="s">
        <v>1915</v>
      </c>
      <c r="F738" s="5">
        <v>0</v>
      </c>
      <c r="G738" s="5">
        <v>314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55</v>
      </c>
      <c r="B739" s="5" t="s">
        <v>1916</v>
      </c>
      <c r="C739" s="5">
        <v>44595.447048611109</v>
      </c>
      <c r="D739" s="5">
        <v>44595.467847222222</v>
      </c>
      <c r="E739" s="5" t="s">
        <v>667</v>
      </c>
      <c r="F739" s="5">
        <v>461</v>
      </c>
      <c r="G739" s="5">
        <v>566</v>
      </c>
      <c r="H739" s="5">
        <v>11.72</v>
      </c>
      <c r="I739" s="5">
        <v>572</v>
      </c>
      <c r="J739" s="5">
        <v>348</v>
      </c>
      <c r="K739" s="5">
        <v>256</v>
      </c>
      <c r="L739" s="5">
        <v>102</v>
      </c>
      <c r="M739" s="5">
        <v>88</v>
      </c>
      <c r="N739" s="5">
        <v>61</v>
      </c>
      <c r="O739" s="5">
        <v>53</v>
      </c>
      <c r="P739" s="5">
        <v>26.3</v>
      </c>
      <c r="Q739" s="5">
        <v>23.4</v>
      </c>
      <c r="R739" s="5">
        <v>157</v>
      </c>
      <c r="S739" s="5">
        <v>144</v>
      </c>
    </row>
    <row r="740" spans="1:19" x14ac:dyDescent="0.25">
      <c r="A740" s="5" t="s">
        <v>226</v>
      </c>
      <c r="B740" s="5" t="s">
        <v>1917</v>
      </c>
      <c r="C740" s="5">
        <v>44594.946932870371</v>
      </c>
      <c r="D740" s="5">
        <v>44594.967731481483</v>
      </c>
      <c r="E740" s="5" t="s">
        <v>667</v>
      </c>
      <c r="F740" s="5">
        <v>233</v>
      </c>
      <c r="G740" s="5">
        <v>0</v>
      </c>
      <c r="H740" s="5">
        <v>8.94</v>
      </c>
      <c r="I740" s="5">
        <v>0</v>
      </c>
      <c r="J740" s="5">
        <v>296</v>
      </c>
      <c r="K740" s="5">
        <v>129</v>
      </c>
      <c r="L740" s="5">
        <v>125</v>
      </c>
      <c r="M740" s="5">
        <v>84</v>
      </c>
      <c r="N740" s="5">
        <v>65</v>
      </c>
      <c r="O740" s="5">
        <v>42</v>
      </c>
      <c r="P740" s="5">
        <v>24.8</v>
      </c>
      <c r="Q740" s="5">
        <v>17.899999999999999</v>
      </c>
      <c r="R740" s="5">
        <v>182</v>
      </c>
      <c r="S740" s="5">
        <v>158</v>
      </c>
    </row>
    <row r="741" spans="1:19" x14ac:dyDescent="0.25">
      <c r="A741" s="5" t="s">
        <v>1918</v>
      </c>
      <c r="B741" s="5" t="s">
        <v>1919</v>
      </c>
      <c r="F741" s="5">
        <v>0</v>
      </c>
      <c r="G741" s="5">
        <v>374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</row>
    <row r="742" spans="1:19" x14ac:dyDescent="0.25">
      <c r="A742" s="5" t="s">
        <v>1920</v>
      </c>
      <c r="B742" s="5" t="s">
        <v>1921</v>
      </c>
      <c r="F742" s="5">
        <v>0</v>
      </c>
      <c r="G742" s="5">
        <v>330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</row>
    <row r="743" spans="1:19" x14ac:dyDescent="0.25">
      <c r="A743" s="5" t="s">
        <v>1922</v>
      </c>
      <c r="B743" s="5" t="s">
        <v>1923</v>
      </c>
      <c r="F743" s="5">
        <v>0</v>
      </c>
      <c r="G743" s="5">
        <v>351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</row>
    <row r="744" spans="1:19" x14ac:dyDescent="0.25">
      <c r="A744" s="5" t="s">
        <v>1924</v>
      </c>
      <c r="B744" s="5" t="s">
        <v>1925</v>
      </c>
      <c r="F744" s="5">
        <v>0</v>
      </c>
      <c r="G744" s="5">
        <v>302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</row>
    <row r="745" spans="1:19" x14ac:dyDescent="0.25">
      <c r="A745" s="5" t="s">
        <v>1926</v>
      </c>
      <c r="B745" s="5" t="s">
        <v>1927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</row>
    <row r="746" spans="1:19" x14ac:dyDescent="0.25">
      <c r="A746" s="5" t="s">
        <v>1928</v>
      </c>
      <c r="B746" s="5" t="s">
        <v>1929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</row>
    <row r="747" spans="1:19" x14ac:dyDescent="0.25">
      <c r="A747" s="5" t="s">
        <v>316</v>
      </c>
      <c r="B747" s="5" t="s">
        <v>1930</v>
      </c>
      <c r="C747" s="5">
        <v>44596.161724537036</v>
      </c>
      <c r="D747" s="5">
        <v>44596.182534722226</v>
      </c>
      <c r="E747" s="5" t="s">
        <v>667</v>
      </c>
      <c r="F747" s="5">
        <v>240</v>
      </c>
      <c r="G747" s="5">
        <v>0</v>
      </c>
      <c r="H747" s="5">
        <v>9.06</v>
      </c>
      <c r="I747" s="5">
        <v>352</v>
      </c>
      <c r="J747" s="5">
        <v>245</v>
      </c>
      <c r="K747" s="5">
        <v>133</v>
      </c>
      <c r="L747" s="5">
        <v>106</v>
      </c>
      <c r="M747" s="5">
        <v>88</v>
      </c>
      <c r="N747" s="5">
        <v>59</v>
      </c>
      <c r="O747" s="5">
        <v>41</v>
      </c>
      <c r="P747" s="5">
        <v>23.1</v>
      </c>
      <c r="Q747" s="5">
        <v>18.100000000000001</v>
      </c>
      <c r="R747" s="5">
        <v>0</v>
      </c>
      <c r="S747" s="5">
        <v>0</v>
      </c>
    </row>
    <row r="748" spans="1:19" x14ac:dyDescent="0.25">
      <c r="A748" s="5" t="s">
        <v>1931</v>
      </c>
      <c r="B748" s="5" t="s">
        <v>1932</v>
      </c>
      <c r="F748" s="5">
        <v>0</v>
      </c>
      <c r="G748" s="5">
        <v>302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</row>
    <row r="749" spans="1:19" x14ac:dyDescent="0.25">
      <c r="A749" s="5" t="s">
        <v>334</v>
      </c>
      <c r="B749" s="5" t="s">
        <v>1933</v>
      </c>
      <c r="C749" s="5">
        <v>44595.4921875</v>
      </c>
      <c r="D749" s="5">
        <v>44595.513009259259</v>
      </c>
      <c r="E749" s="5" t="s">
        <v>667</v>
      </c>
      <c r="F749" s="5">
        <v>164</v>
      </c>
      <c r="G749" s="5">
        <v>0</v>
      </c>
      <c r="H749" s="5">
        <v>7.75</v>
      </c>
      <c r="I749" s="5">
        <v>0</v>
      </c>
      <c r="J749" s="5">
        <v>224</v>
      </c>
      <c r="K749" s="5">
        <v>91</v>
      </c>
      <c r="L749" s="5">
        <v>116</v>
      </c>
      <c r="M749" s="5">
        <v>90</v>
      </c>
      <c r="N749" s="5">
        <v>50</v>
      </c>
      <c r="O749" s="5">
        <v>33</v>
      </c>
      <c r="P749" s="5">
        <v>22.3</v>
      </c>
      <c r="Q749" s="5">
        <v>15.5</v>
      </c>
      <c r="R749" s="5">
        <v>157</v>
      </c>
      <c r="S749" s="5">
        <v>139</v>
      </c>
    </row>
    <row r="750" spans="1:19" x14ac:dyDescent="0.25">
      <c r="A750" s="5" t="s">
        <v>1934</v>
      </c>
      <c r="B750" s="5" t="s">
        <v>1935</v>
      </c>
      <c r="F750" s="5">
        <v>0</v>
      </c>
      <c r="G750" s="5">
        <v>409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</row>
    <row r="751" spans="1:19" x14ac:dyDescent="0.25">
      <c r="A751" s="5" t="s">
        <v>1936</v>
      </c>
      <c r="B751" s="5" t="s">
        <v>1937</v>
      </c>
      <c r="F751" s="5">
        <v>0</v>
      </c>
      <c r="G751" s="5">
        <v>336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</row>
    <row r="752" spans="1:19" x14ac:dyDescent="0.25">
      <c r="A752" s="5" t="s">
        <v>1938</v>
      </c>
      <c r="B752" s="5" t="s">
        <v>1939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</row>
    <row r="753" spans="1:19" x14ac:dyDescent="0.25">
      <c r="A753" s="5" t="s">
        <v>1940</v>
      </c>
      <c r="B753" s="5" t="s">
        <v>1941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</row>
    <row r="754" spans="1:19" x14ac:dyDescent="0.25">
      <c r="A754" s="5" t="s">
        <v>1942</v>
      </c>
      <c r="B754" s="5" t="s">
        <v>1943</v>
      </c>
      <c r="F754" s="5">
        <v>0</v>
      </c>
      <c r="G754" s="5">
        <v>440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</row>
    <row r="755" spans="1:19" x14ac:dyDescent="0.25">
      <c r="A755" s="5" t="s">
        <v>1944</v>
      </c>
      <c r="B755" s="5" t="s">
        <v>1945</v>
      </c>
      <c r="F755" s="5">
        <v>0</v>
      </c>
      <c r="G755" s="5">
        <v>600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</row>
    <row r="756" spans="1:19" x14ac:dyDescent="0.25">
      <c r="A756" s="5" t="s">
        <v>597</v>
      </c>
      <c r="B756" s="5" t="s">
        <v>1946</v>
      </c>
      <c r="C756" s="5">
        <v>44596.027592592596</v>
      </c>
      <c r="D756" s="5">
        <v>44596.048402777778</v>
      </c>
      <c r="E756" s="5" t="s">
        <v>667</v>
      </c>
      <c r="F756" s="5">
        <v>362</v>
      </c>
      <c r="G756" s="5">
        <v>402</v>
      </c>
      <c r="H756" s="5">
        <v>10.65</v>
      </c>
      <c r="I756" s="5">
        <v>474</v>
      </c>
      <c r="J756" s="5">
        <v>376</v>
      </c>
      <c r="K756" s="5">
        <v>201</v>
      </c>
      <c r="L756" s="5">
        <v>111</v>
      </c>
      <c r="M756" s="5">
        <v>86</v>
      </c>
      <c r="N756" s="5">
        <v>69</v>
      </c>
      <c r="O756" s="5">
        <v>49</v>
      </c>
      <c r="P756" s="5">
        <v>27.1</v>
      </c>
      <c r="Q756" s="5">
        <v>21.3</v>
      </c>
      <c r="R756" s="5">
        <v>0</v>
      </c>
      <c r="S756" s="5">
        <v>0</v>
      </c>
    </row>
    <row r="757" spans="1:19" x14ac:dyDescent="0.25">
      <c r="A757" s="5" t="s">
        <v>520</v>
      </c>
      <c r="B757" s="5" t="s">
        <v>1947</v>
      </c>
      <c r="C757" s="5">
        <v>44595.558078703703</v>
      </c>
      <c r="D757" s="5">
        <v>44595.578888888886</v>
      </c>
      <c r="E757" s="5" t="s">
        <v>667</v>
      </c>
      <c r="F757" s="5">
        <v>344</v>
      </c>
      <c r="G757" s="5">
        <v>451</v>
      </c>
      <c r="H757" s="5">
        <v>10.48</v>
      </c>
      <c r="I757" s="5">
        <v>452</v>
      </c>
      <c r="J757" s="5">
        <v>286</v>
      </c>
      <c r="K757" s="5">
        <v>191</v>
      </c>
      <c r="L757" s="5">
        <v>110</v>
      </c>
      <c r="M757" s="5">
        <v>80</v>
      </c>
      <c r="N757" s="5">
        <v>66</v>
      </c>
      <c r="O757" s="5">
        <v>50</v>
      </c>
      <c r="P757" s="5">
        <v>24.5</v>
      </c>
      <c r="Q757" s="5">
        <v>21</v>
      </c>
      <c r="R757" s="5">
        <v>0</v>
      </c>
      <c r="S757" s="5">
        <v>0</v>
      </c>
    </row>
    <row r="758" spans="1:19" x14ac:dyDescent="0.25">
      <c r="A758" s="5" t="s">
        <v>224</v>
      </c>
      <c r="B758" s="5" t="s">
        <v>1948</v>
      </c>
      <c r="C758" s="5">
        <v>44594.887800925928</v>
      </c>
      <c r="D758" s="5">
        <v>44594.90865740741</v>
      </c>
      <c r="E758" s="5" t="s">
        <v>667</v>
      </c>
      <c r="F758" s="5">
        <v>384</v>
      </c>
      <c r="G758" s="5">
        <v>0</v>
      </c>
      <c r="H758" s="5">
        <v>10.9</v>
      </c>
      <c r="I758" s="5">
        <v>597</v>
      </c>
      <c r="J758" s="5">
        <v>411</v>
      </c>
      <c r="K758" s="5">
        <v>213</v>
      </c>
      <c r="L758" s="5">
        <v>102</v>
      </c>
      <c r="M758" s="5">
        <v>86</v>
      </c>
      <c r="N758" s="5">
        <v>65</v>
      </c>
      <c r="O758" s="5">
        <v>51</v>
      </c>
      <c r="P758" s="5">
        <v>27.9</v>
      </c>
      <c r="Q758" s="5">
        <v>21.8</v>
      </c>
      <c r="R758" s="5">
        <v>0</v>
      </c>
      <c r="S758" s="5">
        <v>0</v>
      </c>
    </row>
    <row r="759" spans="1:19" x14ac:dyDescent="0.25">
      <c r="A759" s="5" t="s">
        <v>199</v>
      </c>
      <c r="B759" s="5" t="s">
        <v>1949</v>
      </c>
      <c r="C759" s="5">
        <v>44594.944074074076</v>
      </c>
      <c r="D759" s="5">
        <v>44594.964884259258</v>
      </c>
      <c r="E759" s="5" t="s">
        <v>667</v>
      </c>
      <c r="F759" s="5">
        <v>389</v>
      </c>
      <c r="G759" s="5">
        <v>388</v>
      </c>
      <c r="H759" s="5">
        <v>10.98</v>
      </c>
      <c r="I759" s="5">
        <v>409</v>
      </c>
      <c r="J759" s="5">
        <v>324</v>
      </c>
      <c r="K759" s="5">
        <v>216</v>
      </c>
      <c r="L759" s="5">
        <v>105</v>
      </c>
      <c r="M759" s="5">
        <v>86</v>
      </c>
      <c r="N759" s="5">
        <v>70</v>
      </c>
      <c r="O759" s="5">
        <v>51</v>
      </c>
      <c r="P759" s="5">
        <v>25.6</v>
      </c>
      <c r="Q759" s="5">
        <v>21.9</v>
      </c>
      <c r="R759" s="5">
        <v>169</v>
      </c>
      <c r="S759" s="5">
        <v>154</v>
      </c>
    </row>
    <row r="760" spans="1:19" x14ac:dyDescent="0.25">
      <c r="A760" s="5" t="s">
        <v>1950</v>
      </c>
      <c r="B760" s="5" t="s">
        <v>1951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</row>
    <row r="761" spans="1:19" x14ac:dyDescent="0.25">
      <c r="A761" s="5" t="s">
        <v>382</v>
      </c>
      <c r="B761" s="5" t="s">
        <v>1952</v>
      </c>
      <c r="C761" s="5">
        <v>44596.07576388889</v>
      </c>
      <c r="D761" s="5">
        <v>44596.096574074072</v>
      </c>
      <c r="E761" s="5" t="s">
        <v>667</v>
      </c>
      <c r="F761" s="5">
        <v>503</v>
      </c>
      <c r="G761" s="5">
        <v>608</v>
      </c>
      <c r="H761" s="5">
        <v>12.07</v>
      </c>
      <c r="I761" s="5">
        <v>557</v>
      </c>
      <c r="J761" s="5">
        <v>528</v>
      </c>
      <c r="K761" s="5">
        <v>279</v>
      </c>
      <c r="L761" s="5">
        <v>107</v>
      </c>
      <c r="M761" s="5">
        <v>85</v>
      </c>
      <c r="N761" s="5">
        <v>74</v>
      </c>
      <c r="O761" s="5">
        <v>56</v>
      </c>
      <c r="P761" s="5">
        <v>30.6</v>
      </c>
      <c r="Q761" s="5">
        <v>24.1</v>
      </c>
      <c r="R761" s="5">
        <v>165</v>
      </c>
      <c r="S761" s="5">
        <v>152</v>
      </c>
    </row>
    <row r="762" spans="1:19" x14ac:dyDescent="0.25">
      <c r="A762" s="5" t="s">
        <v>1953</v>
      </c>
      <c r="B762" s="5" t="s">
        <v>1954</v>
      </c>
      <c r="F762" s="5">
        <v>0</v>
      </c>
      <c r="G762" s="5">
        <v>280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589</v>
      </c>
      <c r="B763" s="5" t="s">
        <v>1955</v>
      </c>
      <c r="C763" s="5">
        <v>44595.5783912037</v>
      </c>
      <c r="D763" s="5">
        <v>44595.599189814813</v>
      </c>
      <c r="E763" s="5" t="s">
        <v>667</v>
      </c>
      <c r="F763" s="5">
        <v>234</v>
      </c>
      <c r="G763" s="5">
        <v>329</v>
      </c>
      <c r="H763" s="5">
        <v>8.89</v>
      </c>
      <c r="I763" s="5">
        <v>389</v>
      </c>
      <c r="J763" s="5">
        <v>231</v>
      </c>
      <c r="K763" s="5">
        <v>130</v>
      </c>
      <c r="L763" s="5">
        <v>120</v>
      </c>
      <c r="M763" s="5">
        <v>88</v>
      </c>
      <c r="N763" s="5">
        <v>56</v>
      </c>
      <c r="O763" s="5">
        <v>40</v>
      </c>
      <c r="P763" s="5">
        <v>22.6</v>
      </c>
      <c r="Q763" s="5">
        <v>17.8</v>
      </c>
      <c r="R763" s="5">
        <v>153</v>
      </c>
      <c r="S763" s="5">
        <v>127</v>
      </c>
    </row>
    <row r="764" spans="1:19" x14ac:dyDescent="0.25">
      <c r="A764" s="5" t="s">
        <v>49</v>
      </c>
      <c r="B764" s="5" t="s">
        <v>1956</v>
      </c>
      <c r="F764" s="5">
        <v>0</v>
      </c>
      <c r="G764" s="5">
        <v>805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</row>
    <row r="765" spans="1:19" x14ac:dyDescent="0.25">
      <c r="A765" s="5" t="s">
        <v>1957</v>
      </c>
      <c r="B765" s="5" t="s">
        <v>1958</v>
      </c>
      <c r="F765" s="5">
        <v>0</v>
      </c>
      <c r="G765" s="5">
        <v>344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</row>
    <row r="766" spans="1:19" x14ac:dyDescent="0.25">
      <c r="A766" s="5" t="s">
        <v>1959</v>
      </c>
      <c r="B766" s="5" t="s">
        <v>1960</v>
      </c>
      <c r="F766" s="5">
        <v>0</v>
      </c>
      <c r="G766" s="5">
        <v>408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</row>
    <row r="767" spans="1:19" x14ac:dyDescent="0.25">
      <c r="A767" s="5" t="s">
        <v>1961</v>
      </c>
      <c r="B767" s="5" t="s">
        <v>1962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107</v>
      </c>
      <c r="B768" s="5" t="s">
        <v>1963</v>
      </c>
      <c r="C768" s="5">
        <v>44596.127256944441</v>
      </c>
      <c r="D768" s="5">
        <v>44596.148078703707</v>
      </c>
      <c r="E768" s="5" t="s">
        <v>667</v>
      </c>
      <c r="F768" s="5">
        <v>386</v>
      </c>
      <c r="G768" s="5">
        <v>0</v>
      </c>
      <c r="H768" s="5">
        <v>10.88</v>
      </c>
      <c r="I768" s="5">
        <v>569</v>
      </c>
      <c r="J768" s="5">
        <v>576</v>
      </c>
      <c r="K768" s="5">
        <v>215</v>
      </c>
      <c r="L768" s="5">
        <v>122</v>
      </c>
      <c r="M768" s="5">
        <v>84</v>
      </c>
      <c r="N768" s="5">
        <v>84</v>
      </c>
      <c r="O768" s="5">
        <v>52</v>
      </c>
      <c r="P768" s="5">
        <v>31.6</v>
      </c>
      <c r="Q768" s="5">
        <v>21.8</v>
      </c>
      <c r="R768" s="5">
        <v>178</v>
      </c>
      <c r="S768" s="5">
        <v>168</v>
      </c>
    </row>
    <row r="769" spans="1:19" x14ac:dyDescent="0.25">
      <c r="A769" s="5" t="s">
        <v>1964</v>
      </c>
      <c r="B769" s="5" t="s">
        <v>1965</v>
      </c>
      <c r="F769" s="5">
        <v>0</v>
      </c>
      <c r="G769" s="5">
        <v>411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</row>
    <row r="770" spans="1:19" x14ac:dyDescent="0.25">
      <c r="A770" s="5" t="s">
        <v>320</v>
      </c>
      <c r="B770" s="5" t="s">
        <v>1966</v>
      </c>
      <c r="C770" s="5">
        <v>44595.800752314812</v>
      </c>
      <c r="D770" s="5">
        <v>44595.821562500001</v>
      </c>
      <c r="E770" s="5" t="s">
        <v>667</v>
      </c>
      <c r="F770" s="5">
        <v>384</v>
      </c>
      <c r="G770" s="5">
        <v>417</v>
      </c>
      <c r="H770" s="5">
        <v>10.84</v>
      </c>
      <c r="I770" s="5">
        <v>457</v>
      </c>
      <c r="J770" s="5">
        <v>435</v>
      </c>
      <c r="K770" s="5">
        <v>213</v>
      </c>
      <c r="L770" s="5">
        <v>112</v>
      </c>
      <c r="M770" s="5">
        <v>88</v>
      </c>
      <c r="N770" s="5">
        <v>65</v>
      </c>
      <c r="O770" s="5">
        <v>49</v>
      </c>
      <c r="P770" s="5">
        <v>28.5</v>
      </c>
      <c r="Q770" s="5">
        <v>21.7</v>
      </c>
      <c r="R770" s="5">
        <v>159</v>
      </c>
      <c r="S770" s="5">
        <v>131</v>
      </c>
    </row>
    <row r="771" spans="1:19" x14ac:dyDescent="0.25">
      <c r="A771" s="5" t="s">
        <v>1967</v>
      </c>
      <c r="B771" s="5" t="s">
        <v>1968</v>
      </c>
      <c r="F771" s="5">
        <v>0</v>
      </c>
      <c r="G771" s="5">
        <v>532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</row>
    <row r="772" spans="1:19" x14ac:dyDescent="0.25">
      <c r="A772" s="5" t="s">
        <v>1969</v>
      </c>
      <c r="B772" s="5" t="s">
        <v>1970</v>
      </c>
      <c r="F772" s="5">
        <v>0</v>
      </c>
      <c r="G772" s="5">
        <v>562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x14ac:dyDescent="0.25">
      <c r="A773" s="5" t="s">
        <v>1971</v>
      </c>
      <c r="B773" s="5" t="s">
        <v>1972</v>
      </c>
      <c r="F773" s="5">
        <v>0</v>
      </c>
      <c r="G773" s="5">
        <v>284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1973</v>
      </c>
      <c r="B774" s="5" t="s">
        <v>1974</v>
      </c>
      <c r="F774" s="5">
        <v>0</v>
      </c>
      <c r="G774" s="5">
        <v>306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</row>
    <row r="775" spans="1:19" x14ac:dyDescent="0.25">
      <c r="A775" s="5" t="s">
        <v>1975</v>
      </c>
      <c r="B775" s="5" t="s">
        <v>1976</v>
      </c>
      <c r="F775" s="5">
        <v>0</v>
      </c>
      <c r="G775" s="5">
        <v>403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x14ac:dyDescent="0.25">
      <c r="A776" s="5" t="s">
        <v>1977</v>
      </c>
      <c r="B776" s="5" t="s">
        <v>1978</v>
      </c>
      <c r="F776" s="5">
        <v>0</v>
      </c>
      <c r="G776" s="5">
        <v>644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</row>
    <row r="777" spans="1:19" x14ac:dyDescent="0.25">
      <c r="A777" s="5" t="s">
        <v>1979</v>
      </c>
      <c r="B777" s="5" t="s">
        <v>1980</v>
      </c>
      <c r="F777" s="5">
        <v>0</v>
      </c>
      <c r="G777" s="5">
        <v>512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</row>
    <row r="778" spans="1:19" x14ac:dyDescent="0.25">
      <c r="A778" s="5" t="s">
        <v>1981</v>
      </c>
      <c r="B778" s="5" t="s">
        <v>1982</v>
      </c>
      <c r="F778" s="5">
        <v>0</v>
      </c>
      <c r="G778" s="5">
        <v>339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</row>
    <row r="779" spans="1:19" x14ac:dyDescent="0.25">
      <c r="A779" s="5" t="s">
        <v>601</v>
      </c>
      <c r="B779" s="5" t="s">
        <v>1983</v>
      </c>
      <c r="C779" s="5">
        <v>44595.719189814816</v>
      </c>
      <c r="D779" s="5">
        <v>44595.740011574075</v>
      </c>
      <c r="E779" s="5" t="s">
        <v>667</v>
      </c>
      <c r="F779" s="5">
        <v>266</v>
      </c>
      <c r="G779" s="5">
        <v>287</v>
      </c>
      <c r="H779" s="5">
        <v>9.39</v>
      </c>
      <c r="I779" s="5">
        <v>375</v>
      </c>
      <c r="J779" s="5">
        <v>478</v>
      </c>
      <c r="K779" s="5">
        <v>148</v>
      </c>
      <c r="L779" s="5">
        <v>121</v>
      </c>
      <c r="M779" s="5">
        <v>84</v>
      </c>
      <c r="N779" s="5">
        <v>83</v>
      </c>
      <c r="O779" s="5">
        <v>44</v>
      </c>
      <c r="P779" s="5">
        <v>29.5</v>
      </c>
      <c r="Q779" s="5">
        <v>18.8</v>
      </c>
      <c r="R779" s="5">
        <v>0</v>
      </c>
      <c r="S779" s="5">
        <v>0</v>
      </c>
    </row>
    <row r="780" spans="1:19" x14ac:dyDescent="0.25">
      <c r="A780" s="5" t="s">
        <v>244</v>
      </c>
      <c r="B780" s="5" t="s">
        <v>1984</v>
      </c>
      <c r="C780" s="5">
        <v>44595.464942129627</v>
      </c>
      <c r="D780" s="5">
        <v>44595.485763888886</v>
      </c>
      <c r="E780" s="5" t="s">
        <v>667</v>
      </c>
      <c r="F780" s="5">
        <v>407</v>
      </c>
      <c r="G780" s="5">
        <v>0</v>
      </c>
      <c r="H780" s="5">
        <v>11.11</v>
      </c>
      <c r="I780" s="5">
        <v>461</v>
      </c>
      <c r="J780" s="5">
        <v>444</v>
      </c>
      <c r="K780" s="5">
        <v>226</v>
      </c>
      <c r="L780" s="5">
        <v>114</v>
      </c>
      <c r="M780" s="5">
        <v>86</v>
      </c>
      <c r="N780" s="5">
        <v>74</v>
      </c>
      <c r="O780" s="5">
        <v>51</v>
      </c>
      <c r="P780" s="5">
        <v>28.8</v>
      </c>
      <c r="Q780" s="5">
        <v>22.2</v>
      </c>
      <c r="R780" s="5">
        <v>161</v>
      </c>
      <c r="S780" s="5">
        <v>147</v>
      </c>
    </row>
    <row r="781" spans="1:19" x14ac:dyDescent="0.25">
      <c r="A781" s="5" t="s">
        <v>1985</v>
      </c>
      <c r="B781" s="5" t="s">
        <v>1986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</row>
    <row r="782" spans="1:19" x14ac:dyDescent="0.25">
      <c r="A782" s="5" t="s">
        <v>1987</v>
      </c>
      <c r="B782" s="5" t="s">
        <v>1988</v>
      </c>
      <c r="F782" s="5">
        <v>0</v>
      </c>
      <c r="G782" s="5">
        <v>439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</row>
    <row r="783" spans="1:19" x14ac:dyDescent="0.25">
      <c r="A783" s="5" t="s">
        <v>1989</v>
      </c>
      <c r="B783" s="5" t="s">
        <v>1990</v>
      </c>
      <c r="F783" s="5">
        <v>0</v>
      </c>
      <c r="G783" s="5">
        <v>624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</row>
    <row r="784" spans="1:19" x14ac:dyDescent="0.25">
      <c r="A784" s="5" t="s">
        <v>358</v>
      </c>
      <c r="B784" s="5" t="s">
        <v>1991</v>
      </c>
      <c r="C784" s="5">
        <v>44595.448506944442</v>
      </c>
      <c r="D784" s="5">
        <v>44595.469328703701</v>
      </c>
      <c r="E784" s="5" t="s">
        <v>667</v>
      </c>
      <c r="F784" s="5">
        <v>432</v>
      </c>
      <c r="G784" s="5">
        <v>0</v>
      </c>
      <c r="H784" s="5">
        <v>11.44</v>
      </c>
      <c r="I784" s="5">
        <v>513</v>
      </c>
      <c r="J784" s="5">
        <v>322</v>
      </c>
      <c r="K784" s="5">
        <v>240</v>
      </c>
      <c r="L784" s="5">
        <v>108</v>
      </c>
      <c r="M784" s="5">
        <v>87</v>
      </c>
      <c r="N784" s="5">
        <v>61</v>
      </c>
      <c r="O784" s="5">
        <v>52</v>
      </c>
      <c r="P784" s="5">
        <v>25.6</v>
      </c>
      <c r="Q784" s="5">
        <v>22.9</v>
      </c>
      <c r="R784" s="5">
        <v>184</v>
      </c>
      <c r="S784" s="5">
        <v>170</v>
      </c>
    </row>
    <row r="785" spans="1:19" x14ac:dyDescent="0.25">
      <c r="A785" s="5" t="s">
        <v>1992</v>
      </c>
      <c r="B785" s="5" t="s">
        <v>1993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</row>
    <row r="786" spans="1:19" x14ac:dyDescent="0.25">
      <c r="A786" s="5" t="s">
        <v>1994</v>
      </c>
      <c r="B786" s="5" t="s">
        <v>1995</v>
      </c>
      <c r="F786" s="5">
        <v>0</v>
      </c>
      <c r="G786" s="5">
        <v>285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153</v>
      </c>
      <c r="B787" s="5" t="s">
        <v>1996</v>
      </c>
      <c r="C787" s="5">
        <v>44595.873599537037</v>
      </c>
      <c r="D787" s="5">
        <v>44595.894467592596</v>
      </c>
      <c r="E787" s="5" t="s">
        <v>667</v>
      </c>
      <c r="F787" s="5">
        <v>385</v>
      </c>
      <c r="G787" s="5">
        <v>360</v>
      </c>
      <c r="H787" s="5">
        <v>10.88</v>
      </c>
      <c r="I787" s="5">
        <v>0</v>
      </c>
      <c r="J787" s="5">
        <v>436</v>
      </c>
      <c r="K787" s="5">
        <v>214</v>
      </c>
      <c r="L787" s="5">
        <v>119</v>
      </c>
      <c r="M787" s="5">
        <v>90</v>
      </c>
      <c r="N787" s="5">
        <v>65</v>
      </c>
      <c r="O787" s="5">
        <v>48</v>
      </c>
      <c r="P787" s="5">
        <v>28.6</v>
      </c>
      <c r="Q787" s="5">
        <v>21.7</v>
      </c>
      <c r="R787" s="5">
        <v>163</v>
      </c>
      <c r="S787" s="5">
        <v>144</v>
      </c>
    </row>
    <row r="788" spans="1:19" x14ac:dyDescent="0.25">
      <c r="A788" s="5" t="s">
        <v>1997</v>
      </c>
      <c r="B788" s="5" t="s">
        <v>1998</v>
      </c>
      <c r="F788" s="5">
        <v>0</v>
      </c>
      <c r="G788" s="5">
        <v>359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</row>
    <row r="789" spans="1:19" x14ac:dyDescent="0.25">
      <c r="A789" s="5" t="s">
        <v>1999</v>
      </c>
      <c r="B789" s="5" t="s">
        <v>2000</v>
      </c>
      <c r="F789" s="5">
        <v>0</v>
      </c>
      <c r="G789" s="5">
        <v>287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</row>
    <row r="790" spans="1:19" x14ac:dyDescent="0.25">
      <c r="A790" s="5" t="s">
        <v>2001</v>
      </c>
      <c r="B790" s="5" t="s">
        <v>2002</v>
      </c>
      <c r="F790" s="5">
        <v>0</v>
      </c>
      <c r="G790" s="5">
        <v>480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2003</v>
      </c>
      <c r="B791" s="5" t="s">
        <v>2004</v>
      </c>
      <c r="F791" s="5">
        <v>0</v>
      </c>
      <c r="G791" s="5">
        <v>423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</row>
    <row r="792" spans="1:19" x14ac:dyDescent="0.25">
      <c r="A792" s="5" t="s">
        <v>2005</v>
      </c>
      <c r="B792" s="5" t="s">
        <v>2006</v>
      </c>
      <c r="F792" s="5">
        <v>0</v>
      </c>
      <c r="G792" s="5">
        <v>461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</row>
    <row r="793" spans="1:19" x14ac:dyDescent="0.25">
      <c r="A793" s="5" t="s">
        <v>482</v>
      </c>
      <c r="B793" s="5" t="s">
        <v>2007</v>
      </c>
      <c r="C793" s="5">
        <v>44596.243287037039</v>
      </c>
      <c r="D793" s="5">
        <v>44596.264155092591</v>
      </c>
      <c r="E793" s="5" t="s">
        <v>667</v>
      </c>
      <c r="F793" s="5">
        <v>207</v>
      </c>
      <c r="G793" s="5">
        <v>0</v>
      </c>
      <c r="H793" s="5">
        <v>8.42</v>
      </c>
      <c r="I793" s="5">
        <v>0</v>
      </c>
      <c r="J793" s="5">
        <v>353</v>
      </c>
      <c r="K793" s="5">
        <v>115</v>
      </c>
      <c r="L793" s="5">
        <v>123</v>
      </c>
      <c r="M793" s="5">
        <v>89</v>
      </c>
      <c r="N793" s="5">
        <v>73</v>
      </c>
      <c r="O793" s="5">
        <v>38</v>
      </c>
      <c r="P793" s="5">
        <v>26.4</v>
      </c>
      <c r="Q793" s="5">
        <v>16.8</v>
      </c>
      <c r="R793" s="5">
        <v>161</v>
      </c>
      <c r="S793" s="5">
        <v>143</v>
      </c>
    </row>
    <row r="794" spans="1:19" x14ac:dyDescent="0.25">
      <c r="A794" s="5" t="s">
        <v>2008</v>
      </c>
      <c r="B794" s="5" t="s">
        <v>2009</v>
      </c>
      <c r="F794" s="5">
        <v>0</v>
      </c>
      <c r="G794" s="5">
        <v>465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</row>
    <row r="795" spans="1:19" x14ac:dyDescent="0.25">
      <c r="A795" s="5" t="s">
        <v>99</v>
      </c>
      <c r="B795" s="5" t="s">
        <v>2010</v>
      </c>
      <c r="C795" s="5">
        <v>44595.417893518519</v>
      </c>
      <c r="D795" s="5">
        <v>44595.438703703701</v>
      </c>
      <c r="E795" s="5" t="s">
        <v>667</v>
      </c>
      <c r="F795" s="5">
        <v>344</v>
      </c>
      <c r="G795" s="5">
        <v>0</v>
      </c>
      <c r="H795" s="5">
        <v>10.5</v>
      </c>
      <c r="I795" s="5">
        <v>421</v>
      </c>
      <c r="J795" s="5">
        <v>273</v>
      </c>
      <c r="K795" s="5">
        <v>191</v>
      </c>
      <c r="L795" s="5">
        <v>111</v>
      </c>
      <c r="M795" s="5">
        <v>87</v>
      </c>
      <c r="N795" s="5">
        <v>57</v>
      </c>
      <c r="O795" s="5">
        <v>47</v>
      </c>
      <c r="P795" s="5">
        <v>24.1</v>
      </c>
      <c r="Q795" s="5">
        <v>21</v>
      </c>
      <c r="R795" s="5">
        <v>153</v>
      </c>
      <c r="S795" s="5">
        <v>140</v>
      </c>
    </row>
    <row r="796" spans="1:19" x14ac:dyDescent="0.25">
      <c r="A796" s="5" t="s">
        <v>2011</v>
      </c>
      <c r="B796" s="5" t="s">
        <v>2012</v>
      </c>
      <c r="F796" s="5">
        <v>0</v>
      </c>
      <c r="G796" s="5">
        <v>226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</row>
    <row r="797" spans="1:19" x14ac:dyDescent="0.25">
      <c r="A797" s="5" t="s">
        <v>466</v>
      </c>
      <c r="B797" s="5" t="s">
        <v>2013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</row>
    <row r="798" spans="1:19" x14ac:dyDescent="0.25">
      <c r="A798" s="5" t="s">
        <v>500</v>
      </c>
      <c r="B798" s="5" t="s">
        <v>2014</v>
      </c>
      <c r="C798" s="5">
        <v>44595.496504629627</v>
      </c>
      <c r="D798" s="5">
        <v>44595.517314814817</v>
      </c>
      <c r="E798" s="5" t="s">
        <v>667</v>
      </c>
      <c r="F798" s="5">
        <v>535</v>
      </c>
      <c r="G798" s="5">
        <v>0</v>
      </c>
      <c r="H798" s="5">
        <v>12.39</v>
      </c>
      <c r="I798" s="5">
        <v>787</v>
      </c>
      <c r="J798" s="5">
        <v>393</v>
      </c>
      <c r="K798" s="5">
        <v>297</v>
      </c>
      <c r="L798" s="5">
        <v>111</v>
      </c>
      <c r="M798" s="5">
        <v>88</v>
      </c>
      <c r="N798" s="5">
        <v>76</v>
      </c>
      <c r="O798" s="5">
        <v>56</v>
      </c>
      <c r="P798" s="5">
        <v>27.5</v>
      </c>
      <c r="Q798" s="5">
        <v>24.8</v>
      </c>
      <c r="R798" s="5">
        <v>0</v>
      </c>
      <c r="S798" s="5">
        <v>0</v>
      </c>
    </row>
    <row r="799" spans="1:19" x14ac:dyDescent="0.25">
      <c r="A799" s="5" t="s">
        <v>220</v>
      </c>
      <c r="B799" s="5" t="s">
        <v>2015</v>
      </c>
      <c r="C799" s="5">
        <v>44595.066770833335</v>
      </c>
      <c r="D799" s="5">
        <v>44595.087569444448</v>
      </c>
      <c r="E799" s="5" t="s">
        <v>667</v>
      </c>
      <c r="F799" s="5">
        <v>378</v>
      </c>
      <c r="G799" s="5">
        <v>458</v>
      </c>
      <c r="H799" s="5">
        <v>10.79</v>
      </c>
      <c r="I799" s="5">
        <v>372</v>
      </c>
      <c r="J799" s="5">
        <v>413</v>
      </c>
      <c r="K799" s="5">
        <v>210</v>
      </c>
      <c r="L799" s="5">
        <v>119</v>
      </c>
      <c r="M799" s="5">
        <v>86</v>
      </c>
      <c r="N799" s="5">
        <v>72</v>
      </c>
      <c r="O799" s="5">
        <v>50</v>
      </c>
      <c r="P799" s="5">
        <v>28</v>
      </c>
      <c r="Q799" s="5">
        <v>21.6</v>
      </c>
      <c r="R799" s="5">
        <v>160</v>
      </c>
      <c r="S799" s="5">
        <v>137</v>
      </c>
    </row>
    <row r="800" spans="1:19" x14ac:dyDescent="0.25">
      <c r="A800" s="5" t="s">
        <v>2016</v>
      </c>
      <c r="B800" s="5" t="s">
        <v>2017</v>
      </c>
      <c r="F800" s="5">
        <v>0</v>
      </c>
      <c r="G800" s="5">
        <v>312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</row>
    <row r="801" spans="1:19" x14ac:dyDescent="0.25">
      <c r="A801" s="5" t="s">
        <v>2018</v>
      </c>
      <c r="B801" s="5" t="s">
        <v>2019</v>
      </c>
      <c r="F801" s="5">
        <v>0</v>
      </c>
      <c r="G801" s="5">
        <v>425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</row>
    <row r="802" spans="1:19" x14ac:dyDescent="0.25">
      <c r="A802" s="5" t="s">
        <v>2020</v>
      </c>
      <c r="B802" s="5" t="s">
        <v>2021</v>
      </c>
      <c r="F802" s="5">
        <v>0</v>
      </c>
      <c r="G802" s="5">
        <v>352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</row>
    <row r="803" spans="1:19" x14ac:dyDescent="0.25">
      <c r="A803" s="5" t="s">
        <v>2022</v>
      </c>
      <c r="B803" s="5" t="s">
        <v>2023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</row>
    <row r="804" spans="1:19" x14ac:dyDescent="0.25">
      <c r="A804" s="5" t="s">
        <v>2024</v>
      </c>
      <c r="B804" s="5" t="s">
        <v>2025</v>
      </c>
      <c r="F804" s="5">
        <v>0</v>
      </c>
      <c r="G804" s="5">
        <v>310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</row>
    <row r="805" spans="1:19" x14ac:dyDescent="0.25">
      <c r="A805" s="5" t="s">
        <v>2026</v>
      </c>
      <c r="B805" s="5" t="s">
        <v>2027</v>
      </c>
      <c r="F805" s="5">
        <v>0</v>
      </c>
      <c r="G805" s="5">
        <v>667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</row>
    <row r="806" spans="1:19" x14ac:dyDescent="0.25">
      <c r="A806" s="5" t="s">
        <v>2028</v>
      </c>
      <c r="B806" s="5" t="s">
        <v>2029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</row>
    <row r="807" spans="1:19" x14ac:dyDescent="0.25">
      <c r="A807" s="5" t="s">
        <v>2030</v>
      </c>
      <c r="B807" s="5" t="s">
        <v>2031</v>
      </c>
      <c r="F807" s="5">
        <v>0</v>
      </c>
      <c r="G807" s="5">
        <v>357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</row>
    <row r="808" spans="1:19" x14ac:dyDescent="0.25">
      <c r="A808" s="5" t="s">
        <v>2032</v>
      </c>
      <c r="B808" s="5" t="s">
        <v>2033</v>
      </c>
      <c r="F808" s="5">
        <v>0</v>
      </c>
      <c r="G808" s="5">
        <v>267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</row>
    <row r="809" spans="1:19" x14ac:dyDescent="0.25">
      <c r="A809" s="5" t="s">
        <v>2034</v>
      </c>
      <c r="B809" s="5" t="s">
        <v>2035</v>
      </c>
      <c r="F809" s="5">
        <v>0</v>
      </c>
      <c r="G809" s="5">
        <v>347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</row>
    <row r="810" spans="1:19" x14ac:dyDescent="0.25">
      <c r="A810" s="5" t="s">
        <v>2036</v>
      </c>
      <c r="B810" s="5" t="s">
        <v>2037</v>
      </c>
      <c r="F810" s="5">
        <v>0</v>
      </c>
      <c r="G810" s="5">
        <v>553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</row>
    <row r="811" spans="1:19" x14ac:dyDescent="0.25">
      <c r="A811" s="5" t="s">
        <v>2038</v>
      </c>
      <c r="B811" s="5" t="s">
        <v>2039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</row>
    <row r="812" spans="1:19" x14ac:dyDescent="0.25">
      <c r="A812" s="5" t="s">
        <v>2040</v>
      </c>
      <c r="B812" s="5" t="s">
        <v>2041</v>
      </c>
      <c r="F812" s="5">
        <v>0</v>
      </c>
      <c r="G812" s="5">
        <v>361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</row>
    <row r="813" spans="1:19" x14ac:dyDescent="0.25">
      <c r="A813" s="5" t="s">
        <v>2042</v>
      </c>
      <c r="B813" s="5" t="s">
        <v>2043</v>
      </c>
      <c r="C813" s="5">
        <v>44596.070543981485</v>
      </c>
      <c r="D813" s="5">
        <v>44596.09134259259</v>
      </c>
      <c r="E813" s="5" t="s">
        <v>667</v>
      </c>
      <c r="F813" s="5">
        <v>312</v>
      </c>
      <c r="G813" s="5">
        <v>330</v>
      </c>
      <c r="H813" s="5">
        <v>9.41</v>
      </c>
      <c r="I813" s="5">
        <v>508</v>
      </c>
      <c r="J813" s="5">
        <v>505</v>
      </c>
      <c r="K813" s="5">
        <v>174</v>
      </c>
      <c r="L813" s="5">
        <v>99</v>
      </c>
      <c r="M813" s="5">
        <v>62</v>
      </c>
      <c r="N813" s="5">
        <v>100</v>
      </c>
      <c r="O813" s="5">
        <v>58</v>
      </c>
      <c r="P813" s="5">
        <v>30.1</v>
      </c>
      <c r="Q813" s="5">
        <v>18.8</v>
      </c>
      <c r="R813" s="5">
        <v>188</v>
      </c>
      <c r="S813" s="5">
        <v>167</v>
      </c>
    </row>
    <row r="814" spans="1:19" x14ac:dyDescent="0.25">
      <c r="A814" s="5" t="s">
        <v>2044</v>
      </c>
      <c r="B814" s="5" t="s">
        <v>2045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</row>
    <row r="815" spans="1:19" x14ac:dyDescent="0.25">
      <c r="A815" s="5" t="s">
        <v>550</v>
      </c>
      <c r="B815" s="5" t="s">
        <v>2046</v>
      </c>
      <c r="C815" s="5">
        <v>44595.890694444446</v>
      </c>
      <c r="D815" s="5">
        <v>44595.911504629628</v>
      </c>
      <c r="E815" s="5" t="s">
        <v>667</v>
      </c>
      <c r="F815" s="5">
        <v>351</v>
      </c>
      <c r="G815" s="5">
        <v>0</v>
      </c>
      <c r="H815" s="5">
        <v>10.54</v>
      </c>
      <c r="I815" s="5">
        <v>489</v>
      </c>
      <c r="J815" s="5">
        <v>329</v>
      </c>
      <c r="K815" s="5">
        <v>195</v>
      </c>
      <c r="L815" s="5">
        <v>114</v>
      </c>
      <c r="M815" s="5">
        <v>86</v>
      </c>
      <c r="N815" s="5">
        <v>66</v>
      </c>
      <c r="O815" s="5">
        <v>49</v>
      </c>
      <c r="P815" s="5">
        <v>25.8</v>
      </c>
      <c r="Q815" s="5">
        <v>21.1</v>
      </c>
      <c r="R815" s="5">
        <v>0</v>
      </c>
      <c r="S815" s="5">
        <v>0</v>
      </c>
    </row>
    <row r="816" spans="1:19" x14ac:dyDescent="0.25">
      <c r="A816" s="5" t="s">
        <v>2047</v>
      </c>
      <c r="B816" s="5" t="s">
        <v>2048</v>
      </c>
      <c r="F816" s="5">
        <v>0</v>
      </c>
      <c r="G816" s="5">
        <v>461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</row>
    <row r="817" spans="1:19" x14ac:dyDescent="0.25">
      <c r="A817" s="5" t="s">
        <v>2049</v>
      </c>
      <c r="B817" s="5" t="s">
        <v>2050</v>
      </c>
      <c r="F817" s="5">
        <v>0</v>
      </c>
      <c r="G817" s="5">
        <v>326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</row>
    <row r="818" spans="1:19" x14ac:dyDescent="0.25">
      <c r="A818" s="5" t="s">
        <v>2051</v>
      </c>
      <c r="B818" s="5" t="s">
        <v>2052</v>
      </c>
      <c r="F818" s="5">
        <v>0</v>
      </c>
      <c r="G818" s="5">
        <v>415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</row>
    <row r="819" spans="1:19" x14ac:dyDescent="0.25">
      <c r="A819" s="5" t="s">
        <v>308</v>
      </c>
      <c r="B819" s="5" t="s">
        <v>2053</v>
      </c>
      <c r="C819" s="5">
        <v>44595.099560185183</v>
      </c>
      <c r="D819" s="5">
        <v>44595.120381944442</v>
      </c>
      <c r="E819" s="5" t="s">
        <v>667</v>
      </c>
      <c r="F819" s="5">
        <v>491</v>
      </c>
      <c r="G819" s="5">
        <v>558</v>
      </c>
      <c r="H819" s="5">
        <v>11.93</v>
      </c>
      <c r="I819" s="5">
        <v>492</v>
      </c>
      <c r="J819" s="5">
        <v>691</v>
      </c>
      <c r="K819" s="5">
        <v>273</v>
      </c>
      <c r="L819" s="5">
        <v>116</v>
      </c>
      <c r="M819" s="5">
        <v>86</v>
      </c>
      <c r="N819" s="5">
        <v>95</v>
      </c>
      <c r="O819" s="5">
        <v>55</v>
      </c>
      <c r="P819" s="5">
        <v>33.700000000000003</v>
      </c>
      <c r="Q819" s="5">
        <v>23.8</v>
      </c>
      <c r="R819" s="5">
        <v>165</v>
      </c>
      <c r="S819" s="5">
        <v>147</v>
      </c>
    </row>
    <row r="820" spans="1:19" x14ac:dyDescent="0.25">
      <c r="A820" s="5" t="s">
        <v>2054</v>
      </c>
      <c r="B820" s="5" t="s">
        <v>2055</v>
      </c>
      <c r="F820" s="5">
        <v>0</v>
      </c>
      <c r="G820" s="5">
        <v>364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</row>
    <row r="821" spans="1:19" x14ac:dyDescent="0.25">
      <c r="A821" s="5" t="s">
        <v>2056</v>
      </c>
      <c r="B821" s="5" t="s">
        <v>2057</v>
      </c>
      <c r="F821" s="5">
        <v>0</v>
      </c>
      <c r="G821" s="5">
        <v>421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</row>
    <row r="822" spans="1:19" x14ac:dyDescent="0.25">
      <c r="A822" s="5" t="s">
        <v>2058</v>
      </c>
      <c r="B822" s="5" t="s">
        <v>2059</v>
      </c>
      <c r="F822" s="5">
        <v>0</v>
      </c>
      <c r="G822" s="5">
        <v>302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</row>
    <row r="823" spans="1:19" x14ac:dyDescent="0.25">
      <c r="A823" s="5" t="s">
        <v>2060</v>
      </c>
      <c r="B823" s="5" t="s">
        <v>2061</v>
      </c>
      <c r="F823" s="5">
        <v>0</v>
      </c>
      <c r="G823" s="5">
        <v>301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</row>
    <row r="824" spans="1:19" x14ac:dyDescent="0.25">
      <c r="A824" s="5" t="s">
        <v>2062</v>
      </c>
      <c r="B824" s="5" t="s">
        <v>2063</v>
      </c>
      <c r="F824" s="5">
        <v>0</v>
      </c>
      <c r="G824" s="5">
        <v>535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</row>
    <row r="825" spans="1:19" x14ac:dyDescent="0.25">
      <c r="A825" s="5" t="s">
        <v>83</v>
      </c>
      <c r="B825" s="5" t="s">
        <v>2064</v>
      </c>
      <c r="C825" s="5">
        <v>44595.782939814817</v>
      </c>
      <c r="D825" s="5">
        <v>44595.803761574076</v>
      </c>
      <c r="E825" s="5" t="s">
        <v>667</v>
      </c>
      <c r="F825" s="5">
        <v>510</v>
      </c>
      <c r="G825" s="5">
        <v>0</v>
      </c>
      <c r="H825" s="5">
        <v>12.16</v>
      </c>
      <c r="I825" s="5">
        <v>724</v>
      </c>
      <c r="J825" s="5">
        <v>429</v>
      </c>
      <c r="K825" s="5">
        <v>283</v>
      </c>
      <c r="L825" s="5">
        <v>109</v>
      </c>
      <c r="M825" s="5">
        <v>87</v>
      </c>
      <c r="N825" s="5">
        <v>67</v>
      </c>
      <c r="O825" s="5">
        <v>56</v>
      </c>
      <c r="P825" s="5">
        <v>28.4</v>
      </c>
      <c r="Q825" s="5">
        <v>24.3</v>
      </c>
      <c r="R825" s="5">
        <v>0</v>
      </c>
      <c r="S825" s="5">
        <v>0</v>
      </c>
    </row>
    <row r="826" spans="1:19" x14ac:dyDescent="0.25">
      <c r="A826" s="5" t="s">
        <v>2065</v>
      </c>
      <c r="B826" s="5" t="s">
        <v>2066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2022-02-04T14:43:57Z</dcterms:modified>
</cp:coreProperties>
</file>