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6\"/>
    </mc:Choice>
  </mc:AlternateContent>
  <xr:revisionPtr revIDLastSave="0" documentId="13_ncr:1_{48287774-B194-46D1-844F-3DA46F744434}" xr6:coauthVersionLast="47" xr6:coauthVersionMax="47" xr10:uidLastSave="{00000000-0000-0000-0000-000000000000}"/>
  <bookViews>
    <workbookView xWindow="1425" yWindow="735" windowWidth="25770" windowHeight="14625" xr2:uid="{00000000-000D-0000-FFFF-FFFF00000000}"/>
  </bookViews>
  <sheets>
    <sheet name="Registration Data" sheetId="1" r:id="rId1"/>
    <sheet name="Sortable Results" sheetId="7" r:id="rId2"/>
    <sheet name="Historical Registration Data" sheetId="6" state="hidden" r:id="rId3"/>
    <sheet name="Dashboard" sheetId="2" r:id="rId4"/>
    <sheet name="RIDE DATA" sheetId="4" state="hidden" r:id="rId5"/>
    <sheet name="Results Data" sheetId="3" state="hidden" r:id="rId6"/>
  </sheets>
  <definedNames>
    <definedName name="_xlnm._FilterDatabase" localSheetId="0" hidden="1">'Registration Data'!$A$1:$W$193</definedName>
    <definedName name="_xlnm._FilterDatabase" localSheetId="5" hidden="1">'Results Data'!$A$1:$S$1</definedName>
    <definedName name="_xlnm._FilterDatabase" localSheetId="1" hidden="1">'Sortable Results'!$A$1:$W$1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93" i="1" l="1"/>
  <c r="Q65" i="1"/>
  <c r="Q77" i="1"/>
  <c r="Q80" i="1"/>
  <c r="Q138" i="1"/>
  <c r="Q154" i="1"/>
  <c r="Q159" i="1"/>
  <c r="F190" i="1"/>
  <c r="O190" i="1"/>
  <c r="G190" i="1" s="1"/>
  <c r="P190" i="1"/>
  <c r="Q190" i="1" s="1"/>
  <c r="R190" i="1" s="1"/>
  <c r="S190" i="1"/>
  <c r="F191" i="1"/>
  <c r="O191" i="1"/>
  <c r="P191" i="1"/>
  <c r="Q191" i="1" s="1"/>
  <c r="R191" i="1" s="1"/>
  <c r="S191" i="1"/>
  <c r="F192" i="1"/>
  <c r="O192" i="1"/>
  <c r="P192" i="1"/>
  <c r="Q192" i="1" s="1"/>
  <c r="S192" i="1"/>
  <c r="F193" i="1"/>
  <c r="O193" i="1"/>
  <c r="G193" i="1" s="1"/>
  <c r="P193" i="1"/>
  <c r="Q193" i="1" s="1"/>
  <c r="R193" i="1" s="1"/>
  <c r="S193" i="1"/>
  <c r="P137" i="1"/>
  <c r="Q137" i="1" s="1"/>
  <c r="P31" i="1"/>
  <c r="Q31" i="1" s="1"/>
  <c r="P33" i="1"/>
  <c r="Q33" i="1" s="1"/>
  <c r="P32" i="1"/>
  <c r="Q32" i="1" s="1"/>
  <c r="P52" i="1"/>
  <c r="Q52" i="1" s="1"/>
  <c r="P164" i="1"/>
  <c r="Q164" i="1" s="1"/>
  <c r="P8" i="1"/>
  <c r="Q8" i="1" s="1"/>
  <c r="P5" i="1"/>
  <c r="Q5" i="1" s="1"/>
  <c r="P34" i="1"/>
  <c r="Q34" i="1" s="1"/>
  <c r="P167" i="1"/>
  <c r="Q167" i="1" s="1"/>
  <c r="P83" i="1"/>
  <c r="Q83" i="1" s="1"/>
  <c r="P86" i="1"/>
  <c r="Q86" i="1" s="1"/>
  <c r="P179" i="1"/>
  <c r="Q179" i="1" s="1"/>
  <c r="P150" i="1"/>
  <c r="Q150" i="1" s="1"/>
  <c r="P91" i="1"/>
  <c r="Q91" i="1" s="1"/>
  <c r="P96" i="1"/>
  <c r="Q96" i="1" s="1"/>
  <c r="P51" i="1"/>
  <c r="Q51" i="1" s="1"/>
  <c r="P154" i="1"/>
  <c r="P166" i="1"/>
  <c r="Q166" i="1" s="1"/>
  <c r="P41" i="1"/>
  <c r="Q41" i="1" s="1"/>
  <c r="P89" i="1"/>
  <c r="Q89" i="1" s="1"/>
  <c r="P46" i="1"/>
  <c r="Q46" i="1" s="1"/>
  <c r="P123" i="1"/>
  <c r="Q123" i="1" s="1"/>
  <c r="P140" i="1"/>
  <c r="Q140" i="1" s="1"/>
  <c r="P66" i="1"/>
  <c r="Q66" i="1" s="1"/>
  <c r="P120" i="1"/>
  <c r="Q120" i="1" s="1"/>
  <c r="P102" i="1"/>
  <c r="Q102" i="1" s="1"/>
  <c r="P22" i="1"/>
  <c r="Q22" i="1" s="1"/>
  <c r="P9" i="1"/>
  <c r="Q9" i="1" s="1"/>
  <c r="P77" i="1"/>
  <c r="P65" i="1"/>
  <c r="P36" i="1"/>
  <c r="Q36" i="1" s="1"/>
  <c r="P107" i="1"/>
  <c r="Q107" i="1" s="1"/>
  <c r="P25" i="1"/>
  <c r="Q25" i="1" s="1"/>
  <c r="P21" i="1"/>
  <c r="Q21" i="1" s="1"/>
  <c r="P151" i="1"/>
  <c r="Q151" i="1" s="1"/>
  <c r="P69" i="1"/>
  <c r="Q69" i="1" s="1"/>
  <c r="P59" i="1"/>
  <c r="Q59" i="1" s="1"/>
  <c r="P144" i="1"/>
  <c r="Q144" i="1" s="1"/>
  <c r="P55" i="1"/>
  <c r="Q55" i="1" s="1"/>
  <c r="P104" i="1"/>
  <c r="Q104" i="1" s="1"/>
  <c r="P80" i="1"/>
  <c r="P168" i="1"/>
  <c r="Q168" i="1" s="1"/>
  <c r="P185" i="1"/>
  <c r="Q185" i="1" s="1"/>
  <c r="P62" i="1"/>
  <c r="Q62" i="1" s="1"/>
  <c r="P160" i="1"/>
  <c r="Q160" i="1" s="1"/>
  <c r="P131" i="1"/>
  <c r="Q131" i="1" s="1"/>
  <c r="P182" i="1"/>
  <c r="Q182" i="1" s="1"/>
  <c r="P61" i="1"/>
  <c r="Q61" i="1" s="1"/>
  <c r="P67" i="1"/>
  <c r="Q67" i="1" s="1"/>
  <c r="P76" i="1"/>
  <c r="Q76" i="1" s="1"/>
  <c r="P145" i="1"/>
  <c r="Q145" i="1" s="1"/>
  <c r="P118" i="1"/>
  <c r="Q118" i="1" s="1"/>
  <c r="P111" i="1"/>
  <c r="Q111" i="1" s="1"/>
  <c r="P172" i="1"/>
  <c r="Q172" i="1" s="1"/>
  <c r="P88" i="1"/>
  <c r="Q88" i="1" s="1"/>
  <c r="P99" i="1"/>
  <c r="Q99" i="1" s="1"/>
  <c r="P184" i="1"/>
  <c r="Q184" i="1" s="1"/>
  <c r="P161" i="1"/>
  <c r="Q161" i="1" s="1"/>
  <c r="P158" i="1"/>
  <c r="Q158" i="1" s="1"/>
  <c r="P68" i="1"/>
  <c r="Q68" i="1" s="1"/>
  <c r="P27" i="1"/>
  <c r="Q27" i="1" s="1"/>
  <c r="P82" i="1"/>
  <c r="Q82" i="1" s="1"/>
  <c r="P87" i="1"/>
  <c r="Q87" i="1" s="1"/>
  <c r="P4" i="1"/>
  <c r="Q4" i="1" s="1"/>
  <c r="P14" i="1"/>
  <c r="Q14" i="1" s="1"/>
  <c r="P126" i="1"/>
  <c r="Q126" i="1" s="1"/>
  <c r="P70" i="1"/>
  <c r="Q70" i="1" s="1"/>
  <c r="P35" i="1"/>
  <c r="Q35" i="1" s="1"/>
  <c r="P79" i="1"/>
  <c r="Q79" i="1" s="1"/>
  <c r="P124" i="1"/>
  <c r="Q124" i="1" s="1"/>
  <c r="P54" i="1"/>
  <c r="Q54" i="1" s="1"/>
  <c r="P178" i="1"/>
  <c r="Q178" i="1" s="1"/>
  <c r="P163" i="1"/>
  <c r="Q163" i="1" s="1"/>
  <c r="P181" i="1"/>
  <c r="Q181" i="1" s="1"/>
  <c r="P94" i="1"/>
  <c r="Q94" i="1" s="1"/>
  <c r="P152" i="1"/>
  <c r="Q152" i="1" s="1"/>
  <c r="P139" i="1"/>
  <c r="Q139" i="1" s="1"/>
  <c r="P53" i="1"/>
  <c r="Q53" i="1" s="1"/>
  <c r="P57" i="1"/>
  <c r="Q57" i="1" s="1"/>
  <c r="P29" i="1"/>
  <c r="Q29" i="1" s="1"/>
  <c r="P173" i="1"/>
  <c r="Q173" i="1" s="1"/>
  <c r="P58" i="1"/>
  <c r="Q58" i="1" s="1"/>
  <c r="P73" i="1"/>
  <c r="Q73" i="1" s="1"/>
  <c r="P187" i="1"/>
  <c r="Q187" i="1" s="1"/>
  <c r="P108" i="1"/>
  <c r="Q108" i="1" s="1"/>
  <c r="P23" i="1"/>
  <c r="Q23" i="1" s="1"/>
  <c r="P110" i="1"/>
  <c r="Q110" i="1" s="1"/>
  <c r="P135" i="1"/>
  <c r="Q135" i="1" s="1"/>
  <c r="P128" i="1"/>
  <c r="Q128" i="1" s="1"/>
  <c r="P119" i="1"/>
  <c r="Q119" i="1" s="1"/>
  <c r="P148" i="1"/>
  <c r="Q148" i="1" s="1"/>
  <c r="P171" i="1"/>
  <c r="Q171" i="1" s="1"/>
  <c r="P78" i="1"/>
  <c r="Q78" i="1" s="1"/>
  <c r="P26" i="1"/>
  <c r="Q26" i="1" s="1"/>
  <c r="P20" i="1"/>
  <c r="Q20" i="1" s="1"/>
  <c r="P71" i="1"/>
  <c r="Q71" i="1" s="1"/>
  <c r="P183" i="1"/>
  <c r="Q183" i="1" s="1"/>
  <c r="P105" i="1"/>
  <c r="Q105" i="1" s="1"/>
  <c r="P149" i="1"/>
  <c r="Q149" i="1" s="1"/>
  <c r="P7" i="1"/>
  <c r="Q7" i="1" s="1"/>
  <c r="P44" i="1"/>
  <c r="Q44" i="1" s="1"/>
  <c r="P132" i="1"/>
  <c r="Q132" i="1" s="1"/>
  <c r="P112" i="1"/>
  <c r="Q112" i="1" s="1"/>
  <c r="P19" i="1"/>
  <c r="Q19" i="1" s="1"/>
  <c r="P30" i="1"/>
  <c r="Q30" i="1" s="1"/>
  <c r="P10" i="1"/>
  <c r="Q10" i="1" s="1"/>
  <c r="P122" i="1"/>
  <c r="Q122" i="1" s="1"/>
  <c r="P125" i="1"/>
  <c r="Q125" i="1" s="1"/>
  <c r="P63" i="1"/>
  <c r="Q63" i="1" s="1"/>
  <c r="P100" i="1"/>
  <c r="Q100" i="1" s="1"/>
  <c r="P24" i="1"/>
  <c r="Q24" i="1" s="1"/>
  <c r="P156" i="1"/>
  <c r="Q156" i="1" s="1"/>
  <c r="P133" i="1"/>
  <c r="Q133" i="1" s="1"/>
  <c r="P15" i="1"/>
  <c r="Q15" i="1" s="1"/>
  <c r="P130" i="1"/>
  <c r="Q130" i="1" s="1"/>
  <c r="P114" i="1"/>
  <c r="Q114" i="1" s="1"/>
  <c r="P97" i="1"/>
  <c r="Q97" i="1" s="1"/>
  <c r="P6" i="1"/>
  <c r="Q6" i="1" s="1"/>
  <c r="P143" i="1"/>
  <c r="Q143" i="1" s="1"/>
  <c r="P188" i="1"/>
  <c r="Q188" i="1" s="1"/>
  <c r="P153" i="1"/>
  <c r="Q153" i="1" s="1"/>
  <c r="P74" i="1"/>
  <c r="Q74" i="1" s="1"/>
  <c r="P155" i="1"/>
  <c r="Q155" i="1" s="1"/>
  <c r="P136" i="1"/>
  <c r="Q136" i="1" s="1"/>
  <c r="P72" i="1"/>
  <c r="Q72" i="1" s="1"/>
  <c r="P138" i="1"/>
  <c r="P109" i="1"/>
  <c r="Q109" i="1" s="1"/>
  <c r="P174" i="1"/>
  <c r="Q174" i="1" s="1"/>
  <c r="P50" i="1"/>
  <c r="Q50" i="1" s="1"/>
  <c r="P177" i="1"/>
  <c r="Q177" i="1" s="1"/>
  <c r="P81" i="1"/>
  <c r="Q81" i="1" s="1"/>
  <c r="P157" i="1"/>
  <c r="Q157" i="1" s="1"/>
  <c r="P28" i="1"/>
  <c r="Q28" i="1" s="1"/>
  <c r="P40" i="1"/>
  <c r="Q40" i="1" s="1"/>
  <c r="P142" i="1"/>
  <c r="Q142" i="1" s="1"/>
  <c r="P129" i="1"/>
  <c r="Q129" i="1" s="1"/>
  <c r="P98" i="1"/>
  <c r="Q98" i="1" s="1"/>
  <c r="P176" i="1"/>
  <c r="Q176" i="1" s="1"/>
  <c r="P121" i="1"/>
  <c r="Q121" i="1" s="1"/>
  <c r="P45" i="1"/>
  <c r="Q45" i="1" s="1"/>
  <c r="P56" i="1"/>
  <c r="Q56" i="1" s="1"/>
  <c r="P186" i="1"/>
  <c r="Q186" i="1" s="1"/>
  <c r="P116" i="1"/>
  <c r="Q116" i="1" s="1"/>
  <c r="P3" i="1"/>
  <c r="Q3" i="1" s="1"/>
  <c r="P12" i="1"/>
  <c r="Q12" i="1" s="1"/>
  <c r="P38" i="1"/>
  <c r="Q38" i="1" s="1"/>
  <c r="P90" i="1"/>
  <c r="Q90" i="1" s="1"/>
  <c r="P49" i="1"/>
  <c r="Q49" i="1" s="1"/>
  <c r="P141" i="1"/>
  <c r="Q141" i="1" s="1"/>
  <c r="P117" i="1"/>
  <c r="Q117" i="1" s="1"/>
  <c r="P17" i="1"/>
  <c r="Q17" i="1" s="1"/>
  <c r="P47" i="1"/>
  <c r="Q47" i="1" s="1"/>
  <c r="P37" i="1"/>
  <c r="Q37" i="1" s="1"/>
  <c r="P93" i="1"/>
  <c r="Q93" i="1" s="1"/>
  <c r="P180" i="1"/>
  <c r="Q180" i="1" s="1"/>
  <c r="P85" i="1"/>
  <c r="Q85" i="1" s="1"/>
  <c r="P127" i="1"/>
  <c r="Q127" i="1" s="1"/>
  <c r="P48" i="1"/>
  <c r="Q48" i="1" s="1"/>
  <c r="P2" i="1"/>
  <c r="Q2" i="1" s="1"/>
  <c r="P106" i="1"/>
  <c r="Q106" i="1" s="1"/>
  <c r="P18" i="1"/>
  <c r="Q18" i="1" s="1"/>
  <c r="P159" i="1"/>
  <c r="P146" i="1"/>
  <c r="Q146" i="1" s="1"/>
  <c r="P11" i="1"/>
  <c r="Q11" i="1" s="1"/>
  <c r="P147" i="1"/>
  <c r="Q147" i="1" s="1"/>
  <c r="P75" i="1"/>
  <c r="Q75" i="1" s="1"/>
  <c r="P115" i="1"/>
  <c r="Q115" i="1" s="1"/>
  <c r="P103" i="1"/>
  <c r="Q103" i="1" s="1"/>
  <c r="P165" i="1"/>
  <c r="Q165" i="1" s="1"/>
  <c r="P134" i="1"/>
  <c r="Q134" i="1" s="1"/>
  <c r="P84" i="1"/>
  <c r="Q84" i="1" s="1"/>
  <c r="P13" i="1"/>
  <c r="Q13" i="1" s="1"/>
  <c r="P64" i="1"/>
  <c r="Q64" i="1" s="1"/>
  <c r="P175" i="1"/>
  <c r="Q175" i="1" s="1"/>
  <c r="P95" i="1"/>
  <c r="Q95" i="1" s="1"/>
  <c r="P162" i="1"/>
  <c r="Q162" i="1" s="1"/>
  <c r="P113" i="1"/>
  <c r="Q113" i="1" s="1"/>
  <c r="P39" i="1"/>
  <c r="Q39" i="1" s="1"/>
  <c r="P101" i="1"/>
  <c r="Q101" i="1" s="1"/>
  <c r="P170" i="1"/>
  <c r="Q170" i="1" s="1"/>
  <c r="P169" i="1"/>
  <c r="Q169" i="1" s="1"/>
  <c r="P92" i="1"/>
  <c r="Q92" i="1" s="1"/>
  <c r="P16" i="1"/>
  <c r="Q16" i="1" s="1"/>
  <c r="P43" i="1"/>
  <c r="Q43" i="1" s="1"/>
  <c r="P42" i="1"/>
  <c r="Q42" i="1" s="1"/>
  <c r="P189" i="1"/>
  <c r="Q189" i="1" s="1"/>
  <c r="P60" i="1"/>
  <c r="Q60" i="1" s="1"/>
  <c r="F60" i="1"/>
  <c r="O60" i="1"/>
  <c r="G60" i="1" s="1"/>
  <c r="F137" i="1"/>
  <c r="O137" i="1"/>
  <c r="F31" i="1"/>
  <c r="O31" i="1"/>
  <c r="G31" i="1" s="1"/>
  <c r="F33" i="1"/>
  <c r="O33" i="1"/>
  <c r="G33" i="1" s="1"/>
  <c r="F32" i="1"/>
  <c r="O32" i="1"/>
  <c r="G32" i="1" s="1"/>
  <c r="F52" i="1"/>
  <c r="O52" i="1"/>
  <c r="F164" i="1"/>
  <c r="O164" i="1"/>
  <c r="G164" i="1" s="1"/>
  <c r="F8" i="1"/>
  <c r="O8" i="1"/>
  <c r="F5" i="1"/>
  <c r="O5" i="1"/>
  <c r="G5" i="1" s="1"/>
  <c r="F34" i="1"/>
  <c r="O34" i="1"/>
  <c r="G34" i="1" s="1"/>
  <c r="F167" i="1"/>
  <c r="O167" i="1"/>
  <c r="G167" i="1" s="1"/>
  <c r="F83" i="1"/>
  <c r="O83" i="1"/>
  <c r="F86" i="1"/>
  <c r="O86" i="1"/>
  <c r="F179" i="1"/>
  <c r="O179" i="1"/>
  <c r="F150" i="1"/>
  <c r="O150" i="1"/>
  <c r="G150" i="1" s="1"/>
  <c r="F91" i="1"/>
  <c r="O91" i="1"/>
  <c r="G91" i="1" s="1"/>
  <c r="F96" i="1"/>
  <c r="O96" i="1"/>
  <c r="G96" i="1" s="1"/>
  <c r="F51" i="1"/>
  <c r="O51" i="1"/>
  <c r="F154" i="1"/>
  <c r="O154" i="1"/>
  <c r="G154" i="1" s="1"/>
  <c r="F166" i="1"/>
  <c r="O166" i="1"/>
  <c r="F41" i="1"/>
  <c r="O41" i="1"/>
  <c r="G41" i="1" s="1"/>
  <c r="F89" i="1"/>
  <c r="O89" i="1"/>
  <c r="G89" i="1" s="1"/>
  <c r="F46" i="1"/>
  <c r="O46" i="1"/>
  <c r="G46" i="1" s="1"/>
  <c r="F123" i="1"/>
  <c r="O123" i="1"/>
  <c r="F140" i="1"/>
  <c r="O140" i="1"/>
  <c r="G140" i="1" s="1"/>
  <c r="F66" i="1"/>
  <c r="O66" i="1"/>
  <c r="F120" i="1"/>
  <c r="O120" i="1"/>
  <c r="G120" i="1" s="1"/>
  <c r="F102" i="1"/>
  <c r="O102" i="1"/>
  <c r="G102" i="1" s="1"/>
  <c r="F22" i="1"/>
  <c r="O22" i="1"/>
  <c r="G22" i="1" s="1"/>
  <c r="F9" i="1"/>
  <c r="O9" i="1"/>
  <c r="F77" i="1"/>
  <c r="O77" i="1"/>
  <c r="G77" i="1" s="1"/>
  <c r="F65" i="1"/>
  <c r="O65" i="1"/>
  <c r="F36" i="1"/>
  <c r="O36" i="1"/>
  <c r="G36" i="1" s="1"/>
  <c r="F107" i="1"/>
  <c r="O107" i="1"/>
  <c r="G107" i="1" s="1"/>
  <c r="F25" i="1"/>
  <c r="O25" i="1"/>
  <c r="G25" i="1" s="1"/>
  <c r="F21" i="1"/>
  <c r="O21" i="1"/>
  <c r="F151" i="1"/>
  <c r="O151" i="1"/>
  <c r="G151" i="1" s="1"/>
  <c r="F69" i="1"/>
  <c r="O69" i="1"/>
  <c r="F59" i="1"/>
  <c r="O59" i="1"/>
  <c r="G59" i="1" s="1"/>
  <c r="F144" i="1"/>
  <c r="O144" i="1"/>
  <c r="G144" i="1" s="1"/>
  <c r="F55" i="1"/>
  <c r="O55" i="1"/>
  <c r="G55" i="1" s="1"/>
  <c r="F104" i="1"/>
  <c r="O104" i="1"/>
  <c r="F80" i="1"/>
  <c r="O80" i="1"/>
  <c r="G80" i="1" s="1"/>
  <c r="F168" i="1"/>
  <c r="O168" i="1"/>
  <c r="F185" i="1"/>
  <c r="O185" i="1"/>
  <c r="G185" i="1" s="1"/>
  <c r="F62" i="1"/>
  <c r="O62" i="1"/>
  <c r="G62" i="1" s="1"/>
  <c r="F160" i="1"/>
  <c r="O160" i="1"/>
  <c r="G160" i="1" s="1"/>
  <c r="F131" i="1"/>
  <c r="O131" i="1"/>
  <c r="F182" i="1"/>
  <c r="O182" i="1"/>
  <c r="F61" i="1"/>
  <c r="O61" i="1"/>
  <c r="F67" i="1"/>
  <c r="O67" i="1"/>
  <c r="G67" i="1" s="1"/>
  <c r="F76" i="1"/>
  <c r="O76" i="1"/>
  <c r="G76" i="1" s="1"/>
  <c r="F145" i="1"/>
  <c r="O145" i="1"/>
  <c r="G145" i="1" s="1"/>
  <c r="F118" i="1"/>
  <c r="O118" i="1"/>
  <c r="F111" i="1"/>
  <c r="O111" i="1"/>
  <c r="G111" i="1" s="1"/>
  <c r="F172" i="1"/>
  <c r="O172" i="1"/>
  <c r="F88" i="1"/>
  <c r="O88" i="1"/>
  <c r="G88" i="1" s="1"/>
  <c r="F99" i="1"/>
  <c r="O99" i="1"/>
  <c r="G99" i="1" s="1"/>
  <c r="F184" i="1"/>
  <c r="O184" i="1"/>
  <c r="G184" i="1" s="1"/>
  <c r="F161" i="1"/>
  <c r="O161" i="1"/>
  <c r="F158" i="1"/>
  <c r="O158" i="1"/>
  <c r="G158" i="1" s="1"/>
  <c r="F68" i="1"/>
  <c r="O68" i="1"/>
  <c r="F27" i="1"/>
  <c r="O27" i="1"/>
  <c r="G27" i="1" s="1"/>
  <c r="F82" i="1"/>
  <c r="O82" i="1"/>
  <c r="G82" i="1" s="1"/>
  <c r="F87" i="1"/>
  <c r="O87" i="1"/>
  <c r="G87" i="1" s="1"/>
  <c r="F4" i="1"/>
  <c r="O4" i="1"/>
  <c r="F14" i="1"/>
  <c r="O14" i="1"/>
  <c r="G14" i="1" s="1"/>
  <c r="F126" i="1"/>
  <c r="O126" i="1"/>
  <c r="F70" i="1"/>
  <c r="O70" i="1"/>
  <c r="G70" i="1" s="1"/>
  <c r="F35" i="1"/>
  <c r="O35" i="1"/>
  <c r="G35" i="1" s="1"/>
  <c r="F79" i="1"/>
  <c r="O79" i="1"/>
  <c r="G79" i="1" s="1"/>
  <c r="F124" i="1"/>
  <c r="O124" i="1"/>
  <c r="F54" i="1"/>
  <c r="O54" i="1"/>
  <c r="G54" i="1" s="1"/>
  <c r="F178" i="1"/>
  <c r="O178" i="1"/>
  <c r="F163" i="1"/>
  <c r="O163" i="1"/>
  <c r="G163" i="1" s="1"/>
  <c r="F181" i="1"/>
  <c r="O181" i="1"/>
  <c r="G181" i="1" s="1"/>
  <c r="F94" i="1"/>
  <c r="O94" i="1"/>
  <c r="G94" i="1" s="1"/>
  <c r="F152" i="1"/>
  <c r="O152" i="1"/>
  <c r="F139" i="1"/>
  <c r="O139" i="1"/>
  <c r="G139" i="1" s="1"/>
  <c r="F53" i="1"/>
  <c r="O53" i="1"/>
  <c r="F57" i="1"/>
  <c r="O57" i="1"/>
  <c r="G57" i="1" s="1"/>
  <c r="F29" i="1"/>
  <c r="O29" i="1"/>
  <c r="G29" i="1" s="1"/>
  <c r="F173" i="1"/>
  <c r="O173" i="1"/>
  <c r="G173" i="1" s="1"/>
  <c r="F58" i="1"/>
  <c r="O58" i="1"/>
  <c r="F73" i="1"/>
  <c r="O73" i="1"/>
  <c r="G73" i="1" s="1"/>
  <c r="F187" i="1"/>
  <c r="O187" i="1"/>
  <c r="F108" i="1"/>
  <c r="O108" i="1"/>
  <c r="G108" i="1" s="1"/>
  <c r="F23" i="1"/>
  <c r="O23" i="1"/>
  <c r="G23" i="1" s="1"/>
  <c r="F110" i="1"/>
  <c r="O110" i="1"/>
  <c r="G110" i="1" s="1"/>
  <c r="F135" i="1"/>
  <c r="O135" i="1"/>
  <c r="F128" i="1"/>
  <c r="O128" i="1"/>
  <c r="G128" i="1" s="1"/>
  <c r="F119" i="1"/>
  <c r="O119" i="1"/>
  <c r="F148" i="1"/>
  <c r="O148" i="1"/>
  <c r="G148" i="1" s="1"/>
  <c r="F171" i="1"/>
  <c r="O171" i="1"/>
  <c r="G171" i="1" s="1"/>
  <c r="F78" i="1"/>
  <c r="O78" i="1"/>
  <c r="G78" i="1" s="1"/>
  <c r="F26" i="1"/>
  <c r="O26" i="1"/>
  <c r="F20" i="1"/>
  <c r="O20" i="1"/>
  <c r="G20" i="1" s="1"/>
  <c r="F71" i="1"/>
  <c r="O71" i="1"/>
  <c r="F183" i="1"/>
  <c r="O183" i="1"/>
  <c r="G183" i="1" s="1"/>
  <c r="F105" i="1"/>
  <c r="O105" i="1"/>
  <c r="G105" i="1" s="1"/>
  <c r="F149" i="1"/>
  <c r="O149" i="1"/>
  <c r="G149" i="1" s="1"/>
  <c r="F7" i="1"/>
  <c r="O7" i="1"/>
  <c r="G7" i="1" s="1"/>
  <c r="F44" i="1"/>
  <c r="O44" i="1"/>
  <c r="G44" i="1" s="1"/>
  <c r="F132" i="1"/>
  <c r="O132" i="1"/>
  <c r="F112" i="1"/>
  <c r="O112" i="1"/>
  <c r="G112" i="1" s="1"/>
  <c r="F19" i="1"/>
  <c r="O19" i="1"/>
  <c r="G19" i="1" s="1"/>
  <c r="F30" i="1"/>
  <c r="O30" i="1"/>
  <c r="G30" i="1" s="1"/>
  <c r="F10" i="1"/>
  <c r="O10" i="1"/>
  <c r="G10" i="1" s="1"/>
  <c r="F122" i="1"/>
  <c r="O122" i="1"/>
  <c r="G122" i="1" s="1"/>
  <c r="F125" i="1"/>
  <c r="O125" i="1"/>
  <c r="F63" i="1"/>
  <c r="O63" i="1"/>
  <c r="G63" i="1" s="1"/>
  <c r="F100" i="1"/>
  <c r="O100" i="1"/>
  <c r="G100" i="1" s="1"/>
  <c r="F24" i="1"/>
  <c r="O24" i="1"/>
  <c r="G24" i="1" s="1"/>
  <c r="F156" i="1"/>
  <c r="O156" i="1"/>
  <c r="G156" i="1" s="1"/>
  <c r="F133" i="1"/>
  <c r="O133" i="1"/>
  <c r="G133" i="1" s="1"/>
  <c r="F15" i="1"/>
  <c r="O15" i="1"/>
  <c r="F130" i="1"/>
  <c r="O130" i="1"/>
  <c r="G130" i="1" s="1"/>
  <c r="F114" i="1"/>
  <c r="O114" i="1"/>
  <c r="G114" i="1" s="1"/>
  <c r="F97" i="1"/>
  <c r="O97" i="1"/>
  <c r="G97" i="1" s="1"/>
  <c r="F6" i="1"/>
  <c r="O6" i="1"/>
  <c r="G6" i="1" s="1"/>
  <c r="F143" i="1"/>
  <c r="O143" i="1"/>
  <c r="G143" i="1" s="1"/>
  <c r="F188" i="1"/>
  <c r="O188" i="1"/>
  <c r="F153" i="1"/>
  <c r="O153" i="1"/>
  <c r="G153" i="1" s="1"/>
  <c r="F74" i="1"/>
  <c r="O74" i="1"/>
  <c r="G74" i="1" s="1"/>
  <c r="F155" i="1"/>
  <c r="O155" i="1"/>
  <c r="G155" i="1" s="1"/>
  <c r="F136" i="1"/>
  <c r="O136" i="1"/>
  <c r="G136" i="1" s="1"/>
  <c r="F72" i="1"/>
  <c r="O72" i="1"/>
  <c r="G72" i="1" s="1"/>
  <c r="F138" i="1"/>
  <c r="O138" i="1"/>
  <c r="F109" i="1"/>
  <c r="O109" i="1"/>
  <c r="G109" i="1" s="1"/>
  <c r="F174" i="1"/>
  <c r="O174" i="1"/>
  <c r="G174" i="1" s="1"/>
  <c r="F50" i="1"/>
  <c r="O50" i="1"/>
  <c r="G50" i="1" s="1"/>
  <c r="F177" i="1"/>
  <c r="O177" i="1"/>
  <c r="G177" i="1" s="1"/>
  <c r="F81" i="1"/>
  <c r="O81" i="1"/>
  <c r="G81" i="1" s="1"/>
  <c r="F157" i="1"/>
  <c r="O157" i="1"/>
  <c r="F28" i="1"/>
  <c r="O28" i="1"/>
  <c r="G28" i="1" s="1"/>
  <c r="F40" i="1"/>
  <c r="O40" i="1"/>
  <c r="G40" i="1" s="1"/>
  <c r="F142" i="1"/>
  <c r="O142" i="1"/>
  <c r="G142" i="1" s="1"/>
  <c r="F129" i="1"/>
  <c r="O129" i="1"/>
  <c r="G129" i="1" s="1"/>
  <c r="F98" i="1"/>
  <c r="O98" i="1"/>
  <c r="G98" i="1" s="1"/>
  <c r="F176" i="1"/>
  <c r="O176" i="1"/>
  <c r="F121" i="1"/>
  <c r="O121" i="1"/>
  <c r="G121" i="1" s="1"/>
  <c r="F45" i="1"/>
  <c r="O45" i="1"/>
  <c r="G45" i="1" s="1"/>
  <c r="F56" i="1"/>
  <c r="O56" i="1"/>
  <c r="G56" i="1" s="1"/>
  <c r="F186" i="1"/>
  <c r="O186" i="1"/>
  <c r="G186" i="1" s="1"/>
  <c r="F116" i="1"/>
  <c r="O116" i="1"/>
  <c r="G116" i="1" s="1"/>
  <c r="F3" i="1"/>
  <c r="O3" i="1"/>
  <c r="F12" i="1"/>
  <c r="O12" i="1"/>
  <c r="G12" i="1" s="1"/>
  <c r="F38" i="1"/>
  <c r="O38" i="1"/>
  <c r="G38" i="1" s="1"/>
  <c r="F90" i="1"/>
  <c r="O90" i="1"/>
  <c r="G90" i="1" s="1"/>
  <c r="F49" i="1"/>
  <c r="O49" i="1"/>
  <c r="G49" i="1" s="1"/>
  <c r="F141" i="1"/>
  <c r="O141" i="1"/>
  <c r="G141" i="1" s="1"/>
  <c r="F117" i="1"/>
  <c r="O117" i="1"/>
  <c r="F17" i="1"/>
  <c r="O17" i="1"/>
  <c r="G17" i="1" s="1"/>
  <c r="F47" i="1"/>
  <c r="O47" i="1"/>
  <c r="G47" i="1" s="1"/>
  <c r="F37" i="1"/>
  <c r="O37" i="1"/>
  <c r="G37" i="1" s="1"/>
  <c r="F93" i="1"/>
  <c r="O93" i="1"/>
  <c r="G93" i="1" s="1"/>
  <c r="F180" i="1"/>
  <c r="O180" i="1"/>
  <c r="G180" i="1" s="1"/>
  <c r="F85" i="1"/>
  <c r="O85" i="1"/>
  <c r="F127" i="1"/>
  <c r="O127" i="1"/>
  <c r="G127" i="1" s="1"/>
  <c r="F48" i="1"/>
  <c r="O48" i="1"/>
  <c r="G48" i="1" s="1"/>
  <c r="F2" i="1"/>
  <c r="O2" i="1"/>
  <c r="G2" i="1" s="1"/>
  <c r="F106" i="1"/>
  <c r="O106" i="1"/>
  <c r="G106" i="1" s="1"/>
  <c r="F18" i="1"/>
  <c r="O18" i="1"/>
  <c r="G18" i="1" s="1"/>
  <c r="F159" i="1"/>
  <c r="O159" i="1"/>
  <c r="F146" i="1"/>
  <c r="O146" i="1"/>
  <c r="G146" i="1" s="1"/>
  <c r="F11" i="1"/>
  <c r="O11" i="1"/>
  <c r="G11" i="1" s="1"/>
  <c r="F147" i="1"/>
  <c r="O147" i="1"/>
  <c r="G147" i="1" s="1"/>
  <c r="F75" i="1"/>
  <c r="O75" i="1"/>
  <c r="G75" i="1" s="1"/>
  <c r="F115" i="1"/>
  <c r="O115" i="1"/>
  <c r="G115" i="1" s="1"/>
  <c r="F103" i="1"/>
  <c r="O103" i="1"/>
  <c r="F165" i="1"/>
  <c r="O165" i="1"/>
  <c r="G165" i="1" s="1"/>
  <c r="F134" i="1"/>
  <c r="O134" i="1"/>
  <c r="G134" i="1" s="1"/>
  <c r="F84" i="1"/>
  <c r="O84" i="1"/>
  <c r="G84" i="1" s="1"/>
  <c r="F13" i="1"/>
  <c r="O13" i="1"/>
  <c r="G13" i="1" s="1"/>
  <c r="F64" i="1"/>
  <c r="O64" i="1"/>
  <c r="G64" i="1" s="1"/>
  <c r="F175" i="1"/>
  <c r="O175" i="1"/>
  <c r="F95" i="1"/>
  <c r="O95" i="1"/>
  <c r="G95" i="1" s="1"/>
  <c r="F162" i="1"/>
  <c r="O162" i="1"/>
  <c r="G162" i="1" s="1"/>
  <c r="F113" i="1"/>
  <c r="O113" i="1"/>
  <c r="G113" i="1" s="1"/>
  <c r="F39" i="1"/>
  <c r="O39" i="1"/>
  <c r="G39" i="1" s="1"/>
  <c r="F101" i="1"/>
  <c r="O101" i="1"/>
  <c r="G101" i="1" s="1"/>
  <c r="F170" i="1"/>
  <c r="O170" i="1"/>
  <c r="F169" i="1"/>
  <c r="O169" i="1"/>
  <c r="G169" i="1" s="1"/>
  <c r="F92" i="1"/>
  <c r="O92" i="1"/>
  <c r="G92" i="1" s="1"/>
  <c r="F16" i="1"/>
  <c r="O16" i="1"/>
  <c r="G16" i="1" s="1"/>
  <c r="F43" i="1"/>
  <c r="O43" i="1"/>
  <c r="G43" i="1" s="1"/>
  <c r="F42" i="1"/>
  <c r="O42" i="1"/>
  <c r="G42" i="1" s="1"/>
  <c r="F189" i="1"/>
  <c r="O189" i="1"/>
  <c r="S60" i="1"/>
  <c r="S137" i="1"/>
  <c r="S31" i="1"/>
  <c r="S33" i="1"/>
  <c r="S32" i="1"/>
  <c r="S52" i="1"/>
  <c r="S164" i="1"/>
  <c r="S8" i="1"/>
  <c r="S5" i="1"/>
  <c r="S34" i="1"/>
  <c r="S167" i="1"/>
  <c r="S83" i="1"/>
  <c r="S86" i="1"/>
  <c r="S179" i="1"/>
  <c r="S150" i="1"/>
  <c r="S91" i="1"/>
  <c r="S96" i="1"/>
  <c r="S51" i="1"/>
  <c r="S154" i="1"/>
  <c r="S166" i="1"/>
  <c r="S41" i="1"/>
  <c r="S89" i="1"/>
  <c r="S46" i="1"/>
  <c r="S123" i="1"/>
  <c r="S140" i="1"/>
  <c r="S66" i="1"/>
  <c r="S120" i="1"/>
  <c r="S102" i="1"/>
  <c r="S22" i="1"/>
  <c r="S9" i="1"/>
  <c r="S77" i="1"/>
  <c r="S65" i="1"/>
  <c r="S36" i="1"/>
  <c r="S107" i="1"/>
  <c r="S25" i="1"/>
  <c r="S21" i="1"/>
  <c r="S151" i="1"/>
  <c r="S69" i="1"/>
  <c r="S59" i="1"/>
  <c r="S144" i="1"/>
  <c r="S55" i="1"/>
  <c r="S104" i="1"/>
  <c r="S80" i="1"/>
  <c r="S168" i="1"/>
  <c r="S185" i="1"/>
  <c r="S62" i="1"/>
  <c r="S160" i="1"/>
  <c r="S131" i="1"/>
  <c r="S182" i="1"/>
  <c r="S61" i="1"/>
  <c r="S67" i="1"/>
  <c r="S76" i="1"/>
  <c r="S145" i="1"/>
  <c r="S118" i="1"/>
  <c r="S111" i="1"/>
  <c r="S172" i="1"/>
  <c r="S88" i="1"/>
  <c r="S99" i="1"/>
  <c r="S184" i="1"/>
  <c r="S161" i="1"/>
  <c r="S158" i="1"/>
  <c r="S68" i="1"/>
  <c r="S27" i="1"/>
  <c r="S82" i="1"/>
  <c r="S87" i="1"/>
  <c r="S4" i="1"/>
  <c r="S14" i="1"/>
  <c r="S126" i="1"/>
  <c r="S70" i="1"/>
  <c r="S35" i="1"/>
  <c r="S79" i="1"/>
  <c r="S124" i="1"/>
  <c r="S54" i="1"/>
  <c r="S178" i="1"/>
  <c r="S163" i="1"/>
  <c r="S181" i="1"/>
  <c r="S94" i="1"/>
  <c r="S152" i="1"/>
  <c r="S139" i="1"/>
  <c r="S53" i="1"/>
  <c r="S57" i="1"/>
  <c r="S29" i="1"/>
  <c r="S173" i="1"/>
  <c r="S58" i="1"/>
  <c r="S73" i="1"/>
  <c r="S187" i="1"/>
  <c r="S108" i="1"/>
  <c r="S23" i="1"/>
  <c r="S110" i="1"/>
  <c r="S135" i="1"/>
  <c r="S128" i="1"/>
  <c r="S119" i="1"/>
  <c r="S148" i="1"/>
  <c r="S171" i="1"/>
  <c r="S78" i="1"/>
  <c r="S26" i="1"/>
  <c r="S20" i="1"/>
  <c r="S71" i="1"/>
  <c r="S183" i="1"/>
  <c r="S105" i="1"/>
  <c r="S149" i="1"/>
  <c r="S7" i="1"/>
  <c r="S44" i="1"/>
  <c r="S132" i="1"/>
  <c r="S112" i="1"/>
  <c r="S19" i="1"/>
  <c r="S30" i="1"/>
  <c r="S10" i="1"/>
  <c r="S122" i="1"/>
  <c r="S125" i="1"/>
  <c r="S63" i="1"/>
  <c r="S100" i="1"/>
  <c r="S24" i="1"/>
  <c r="S156" i="1"/>
  <c r="S133" i="1"/>
  <c r="S15" i="1"/>
  <c r="S130" i="1"/>
  <c r="S114" i="1"/>
  <c r="S97" i="1"/>
  <c r="S6" i="1"/>
  <c r="S143" i="1"/>
  <c r="S188" i="1"/>
  <c r="S153" i="1"/>
  <c r="S74" i="1"/>
  <c r="S155" i="1"/>
  <c r="S136" i="1"/>
  <c r="S72" i="1"/>
  <c r="S138" i="1"/>
  <c r="S109" i="1"/>
  <c r="S174" i="1"/>
  <c r="S50" i="1"/>
  <c r="S177" i="1"/>
  <c r="S81" i="1"/>
  <c r="S157" i="1"/>
  <c r="S28" i="1"/>
  <c r="S40" i="1"/>
  <c r="S142" i="1"/>
  <c r="S129" i="1"/>
  <c r="S98" i="1"/>
  <c r="S176" i="1"/>
  <c r="S121" i="1"/>
  <c r="S45" i="1"/>
  <c r="S56" i="1"/>
  <c r="S186" i="1"/>
  <c r="S116" i="1"/>
  <c r="S3" i="1"/>
  <c r="S12" i="1"/>
  <c r="S38" i="1"/>
  <c r="S90" i="1"/>
  <c r="S49" i="1"/>
  <c r="S141" i="1"/>
  <c r="S117" i="1"/>
  <c r="S17" i="1"/>
  <c r="S47" i="1"/>
  <c r="S37" i="1"/>
  <c r="S93" i="1"/>
  <c r="S180" i="1"/>
  <c r="S85" i="1"/>
  <c r="S127" i="1"/>
  <c r="S48" i="1"/>
  <c r="S2" i="1"/>
  <c r="S106" i="1"/>
  <c r="S18" i="1"/>
  <c r="S159" i="1"/>
  <c r="S146" i="1"/>
  <c r="S11" i="1"/>
  <c r="S147" i="1"/>
  <c r="S75" i="1"/>
  <c r="S115" i="1"/>
  <c r="S103" i="1"/>
  <c r="S165" i="1"/>
  <c r="S134" i="1"/>
  <c r="S84" i="1"/>
  <c r="S13" i="1"/>
  <c r="S64" i="1"/>
  <c r="S175" i="1"/>
  <c r="S95" i="1"/>
  <c r="S162" i="1"/>
  <c r="S113" i="1"/>
  <c r="S39" i="1"/>
  <c r="S101" i="1"/>
  <c r="S170" i="1"/>
  <c r="S169" i="1"/>
  <c r="S92" i="1"/>
  <c r="S16" i="1"/>
  <c r="S43" i="1"/>
  <c r="S42" i="1"/>
  <c r="S189" i="1"/>
  <c r="G191" i="1" l="1"/>
  <c r="R192" i="1"/>
  <c r="T192" i="1" s="1"/>
  <c r="U192" i="1" s="1"/>
  <c r="V192" i="1" s="1"/>
  <c r="G192" i="1"/>
  <c r="G189" i="1"/>
  <c r="G170" i="1"/>
  <c r="G175" i="1"/>
  <c r="G103" i="1"/>
  <c r="G159" i="1"/>
  <c r="G85" i="1"/>
  <c r="G117" i="1"/>
  <c r="G3" i="1"/>
  <c r="G176" i="1"/>
  <c r="G157" i="1"/>
  <c r="G138" i="1"/>
  <c r="G188" i="1"/>
  <c r="G15" i="1"/>
  <c r="G125" i="1"/>
  <c r="G132" i="1"/>
  <c r="G71" i="1"/>
  <c r="G119" i="1"/>
  <c r="G187" i="1"/>
  <c r="G53" i="1"/>
  <c r="G178" i="1"/>
  <c r="G126" i="1"/>
  <c r="G68" i="1"/>
  <c r="G172" i="1"/>
  <c r="G61" i="1"/>
  <c r="G168" i="1"/>
  <c r="G69" i="1"/>
  <c r="G65" i="1"/>
  <c r="G66" i="1"/>
  <c r="G166" i="1"/>
  <c r="G179" i="1"/>
  <c r="G8" i="1"/>
  <c r="G137" i="1"/>
  <c r="T190" i="1"/>
  <c r="U190" i="1" s="1"/>
  <c r="G26" i="1"/>
  <c r="G135" i="1"/>
  <c r="G58" i="1"/>
  <c r="G152" i="1"/>
  <c r="G124" i="1"/>
  <c r="G4" i="1"/>
  <c r="G161" i="1"/>
  <c r="G118" i="1"/>
  <c r="G131" i="1"/>
  <c r="G104" i="1"/>
  <c r="G21" i="1"/>
  <c r="G9" i="1"/>
  <c r="G123" i="1"/>
  <c r="G51" i="1"/>
  <c r="G83" i="1"/>
  <c r="G52" i="1"/>
  <c r="T191" i="1"/>
  <c r="U191" i="1" s="1"/>
  <c r="T193" i="1"/>
  <c r="U193" i="1" s="1"/>
  <c r="G86" i="1"/>
  <c r="G182" i="1"/>
  <c r="D4" i="2" l="1"/>
  <c r="B5" i="4" l="1"/>
  <c r="A5" i="4"/>
  <c r="R97" i="1" l="1"/>
  <c r="T97" i="1" s="1"/>
  <c r="U97" i="1" s="1"/>
  <c r="R103" i="1"/>
  <c r="T103" i="1" s="1"/>
  <c r="U103" i="1" s="1"/>
  <c r="R157" i="1"/>
  <c r="T157" i="1" s="1"/>
  <c r="U157" i="1" s="1"/>
  <c r="R109" i="1"/>
  <c r="T109" i="1" s="1"/>
  <c r="U109" i="1" s="1"/>
  <c r="R91" i="1"/>
  <c r="T91" i="1" s="1"/>
  <c r="U91" i="1" s="1"/>
  <c r="R90" i="1"/>
  <c r="T90" i="1" s="1"/>
  <c r="U90" i="1" s="1"/>
  <c r="R186" i="1"/>
  <c r="T186" i="1" s="1"/>
  <c r="U186" i="1" s="1"/>
  <c r="R94" i="1"/>
  <c r="T94" i="1" s="1"/>
  <c r="U94" i="1" s="1"/>
  <c r="R60" i="1"/>
  <c r="T60" i="1" s="1"/>
  <c r="U60" i="1" s="1"/>
  <c r="R95" i="1"/>
  <c r="T95" i="1" s="1"/>
  <c r="U95" i="1" s="1"/>
  <c r="R106" i="1"/>
  <c r="T106" i="1" s="1"/>
  <c r="U106" i="1" s="1"/>
  <c r="R78" i="1"/>
  <c r="T78" i="1" s="1"/>
  <c r="U78" i="1" s="1"/>
  <c r="R131" i="1"/>
  <c r="T131" i="1" s="1"/>
  <c r="U131" i="1" s="1"/>
  <c r="R111" i="1"/>
  <c r="T111" i="1" s="1"/>
  <c r="U111" i="1" s="1"/>
  <c r="R134" i="1"/>
  <c r="T134" i="1" s="1"/>
  <c r="U134" i="1" s="1"/>
  <c r="R31" i="1"/>
  <c r="T31" i="1" s="1"/>
  <c r="U31" i="1" s="1"/>
  <c r="R29" i="1"/>
  <c r="T29" i="1" s="1"/>
  <c r="U29" i="1" s="1"/>
  <c r="R66" i="1"/>
  <c r="T66" i="1" s="1"/>
  <c r="U66" i="1" s="1"/>
  <c r="R155" i="1"/>
  <c r="T155" i="1" s="1"/>
  <c r="U155" i="1" s="1"/>
  <c r="R116" i="1"/>
  <c r="T116" i="1" s="1"/>
  <c r="U116" i="1" s="1"/>
  <c r="R123" i="1"/>
  <c r="T123" i="1" s="1"/>
  <c r="U123" i="1" s="1"/>
  <c r="R135" i="1"/>
  <c r="T135" i="1" s="1"/>
  <c r="U135" i="1" s="1"/>
  <c r="R166" i="1"/>
  <c r="T166" i="1" s="1"/>
  <c r="U166" i="1" s="1"/>
  <c r="R121" i="1"/>
  <c r="T121" i="1" s="1"/>
  <c r="U121" i="1" s="1"/>
  <c r="R54" i="1"/>
  <c r="T54" i="1" s="1"/>
  <c r="U54" i="1" s="1"/>
  <c r="R85" i="1"/>
  <c r="T85" i="1" s="1"/>
  <c r="U85" i="1" s="1"/>
  <c r="R128" i="1"/>
  <c r="T128" i="1" s="1"/>
  <c r="U128" i="1" s="1"/>
  <c r="R168" i="1"/>
  <c r="T168" i="1" s="1"/>
  <c r="U168" i="1" s="1"/>
  <c r="R67" i="1"/>
  <c r="T67" i="1" s="1"/>
  <c r="U67" i="1" s="1"/>
  <c r="R138" i="1"/>
  <c r="T138" i="1" s="1"/>
  <c r="U138" i="1" s="1"/>
  <c r="R28" i="1"/>
  <c r="T28" i="1" s="1"/>
  <c r="U28" i="1" s="1"/>
  <c r="R152" i="1"/>
  <c r="T152" i="1" s="1"/>
  <c r="U152" i="1" s="1"/>
  <c r="R89" i="1"/>
  <c r="T89" i="1" s="1"/>
  <c r="U89" i="1" s="1"/>
  <c r="R189" i="1"/>
  <c r="T189" i="1" s="1"/>
  <c r="U189" i="1" s="1"/>
  <c r="V189" i="1" s="1"/>
  <c r="R56" i="1"/>
  <c r="T56" i="1" s="1"/>
  <c r="U56" i="1" s="1"/>
  <c r="R129" i="1"/>
  <c r="T129" i="1" s="1"/>
  <c r="U129" i="1" s="1"/>
  <c r="R70" i="1"/>
  <c r="T70" i="1" s="1"/>
  <c r="U70" i="1" s="1"/>
  <c r="V70" i="1" s="1"/>
  <c r="R136" i="1"/>
  <c r="T136" i="1" s="1"/>
  <c r="U136" i="1" s="1"/>
  <c r="R47" i="1"/>
  <c r="T47" i="1" s="1"/>
  <c r="U47" i="1" s="1"/>
  <c r="R108" i="1"/>
  <c r="T108" i="1" s="1"/>
  <c r="U108" i="1" s="1"/>
  <c r="R144" i="1"/>
  <c r="T144" i="1" s="1"/>
  <c r="U144" i="1" s="1"/>
  <c r="R160" i="1"/>
  <c r="T160" i="1" s="1"/>
  <c r="U160" i="1" s="1"/>
  <c r="R74" i="1"/>
  <c r="T74" i="1" s="1"/>
  <c r="U74" i="1" s="1"/>
  <c r="R15" i="1"/>
  <c r="T15" i="1" s="1"/>
  <c r="U15" i="1" s="1"/>
  <c r="R178" i="1"/>
  <c r="T178" i="1" s="1"/>
  <c r="U178" i="1" s="1"/>
  <c r="R51" i="1"/>
  <c r="T51" i="1" s="1"/>
  <c r="U51" i="1" s="1"/>
  <c r="R92" i="1"/>
  <c r="T92" i="1" s="1"/>
  <c r="U92" i="1" s="1"/>
  <c r="R98" i="1"/>
  <c r="T98" i="1" s="1"/>
  <c r="U98" i="1" s="1"/>
  <c r="R102" i="1"/>
  <c r="T102" i="1" s="1"/>
  <c r="U102" i="1" s="1"/>
  <c r="R21" i="1"/>
  <c r="T21" i="1" s="1"/>
  <c r="U21" i="1" s="1"/>
  <c r="R63" i="1"/>
  <c r="T63" i="1" s="1"/>
  <c r="U63" i="1" s="1"/>
  <c r="R87" i="1"/>
  <c r="T87" i="1" s="1"/>
  <c r="U87" i="1" s="1"/>
  <c r="R174" i="1"/>
  <c r="T174" i="1" s="1"/>
  <c r="U174" i="1" s="1"/>
  <c r="V131" i="1" s="1"/>
  <c r="R188" i="1"/>
  <c r="T188" i="1" s="1"/>
  <c r="U188" i="1" s="1"/>
  <c r="R49" i="1"/>
  <c r="T49" i="1" s="1"/>
  <c r="U49" i="1" s="1"/>
  <c r="R58" i="1"/>
  <c r="T58" i="1" s="1"/>
  <c r="U58" i="1" s="1"/>
  <c r="R33" i="1"/>
  <c r="T33" i="1" s="1"/>
  <c r="U33" i="1" s="1"/>
  <c r="R80" i="1"/>
  <c r="T80" i="1" s="1"/>
  <c r="U80" i="1" s="1"/>
  <c r="R6" i="1"/>
  <c r="T6" i="1" s="1"/>
  <c r="U6" i="1" s="1"/>
  <c r="R50" i="1"/>
  <c r="T50" i="1" s="1"/>
  <c r="U50" i="1" s="1"/>
  <c r="R35" i="1"/>
  <c r="T35" i="1" s="1"/>
  <c r="U35" i="1" s="1"/>
  <c r="R43" i="1"/>
  <c r="T43" i="1" s="1"/>
  <c r="U43" i="1" s="1"/>
  <c r="R179" i="1"/>
  <c r="T179" i="1" s="1"/>
  <c r="U179" i="1" s="1"/>
  <c r="R39" i="1"/>
  <c r="T39" i="1" s="1"/>
  <c r="U39" i="1" s="1"/>
  <c r="R40" i="1"/>
  <c r="T40" i="1" s="1"/>
  <c r="U40" i="1" s="1"/>
  <c r="R130" i="1"/>
  <c r="T130" i="1" s="1"/>
  <c r="U130" i="1" s="1"/>
  <c r="R81" i="1"/>
  <c r="T81" i="1" s="1"/>
  <c r="U81" i="1" s="1"/>
  <c r="R30" i="1"/>
  <c r="T30" i="1" s="1"/>
  <c r="U30" i="1" s="1"/>
  <c r="V108" i="1" s="1"/>
  <c r="R158" i="1"/>
  <c r="T158" i="1" s="1"/>
  <c r="U158" i="1" s="1"/>
  <c r="R36" i="1"/>
  <c r="T36" i="1" s="1"/>
  <c r="U36" i="1" s="1"/>
  <c r="R114" i="1"/>
  <c r="T114" i="1" s="1"/>
  <c r="U114" i="1" s="1"/>
  <c r="R3" i="1"/>
  <c r="T3" i="1" s="1"/>
  <c r="U3" i="1" s="1"/>
  <c r="V147" i="1" s="1"/>
  <c r="R53" i="1"/>
  <c r="T53" i="1" s="1"/>
  <c r="U53" i="1" s="1"/>
  <c r="R187" i="1"/>
  <c r="T187" i="1" s="1"/>
  <c r="U187" i="1" s="1"/>
  <c r="R59" i="1"/>
  <c r="T59" i="1" s="1"/>
  <c r="U59" i="1" s="1"/>
  <c r="R25" i="1"/>
  <c r="T25" i="1" s="1"/>
  <c r="U25" i="1" s="1"/>
  <c r="R75" i="1"/>
  <c r="T75" i="1" s="1"/>
  <c r="U75" i="1" s="1"/>
  <c r="R100" i="1"/>
  <c r="T100" i="1" s="1"/>
  <c r="U100" i="1" s="1"/>
  <c r="R4" i="1"/>
  <c r="T4" i="1" s="1"/>
  <c r="U4" i="1" s="1"/>
  <c r="V67" i="1" s="1"/>
  <c r="R170" i="1"/>
  <c r="T170" i="1" s="1"/>
  <c r="U170" i="1" s="1"/>
  <c r="R175" i="1"/>
  <c r="T175" i="1" s="1"/>
  <c r="U175" i="1" s="1"/>
  <c r="R177" i="1"/>
  <c r="T177" i="1" s="1"/>
  <c r="U177" i="1" s="1"/>
  <c r="R83" i="1"/>
  <c r="T83" i="1" s="1"/>
  <c r="U83" i="1" s="1"/>
  <c r="R8" i="1"/>
  <c r="T8" i="1" s="1"/>
  <c r="U8" i="1" s="1"/>
  <c r="V9" i="1" s="1"/>
  <c r="R132" i="1"/>
  <c r="T132" i="1" s="1"/>
  <c r="U132" i="1" s="1"/>
  <c r="R88" i="1"/>
  <c r="T88" i="1" s="1"/>
  <c r="U88" i="1" s="1"/>
  <c r="R22" i="1"/>
  <c r="T22" i="1" s="1"/>
  <c r="U22" i="1" s="1"/>
  <c r="R181" i="1"/>
  <c r="T181" i="1" s="1"/>
  <c r="U181" i="1" s="1"/>
  <c r="R173" i="1"/>
  <c r="T173" i="1" s="1"/>
  <c r="U173" i="1" s="1"/>
  <c r="R77" i="1"/>
  <c r="T77" i="1" s="1"/>
  <c r="U77" i="1" s="1"/>
  <c r="R84" i="1"/>
  <c r="T84" i="1" s="1"/>
  <c r="U84" i="1" s="1"/>
  <c r="R143" i="1"/>
  <c r="T143" i="1" s="1"/>
  <c r="U143" i="1" s="1"/>
  <c r="R65" i="1"/>
  <c r="T65" i="1" s="1"/>
  <c r="U65" i="1" s="1"/>
  <c r="V33" i="1" s="1"/>
  <c r="R24" i="1"/>
  <c r="T24" i="1" s="1"/>
  <c r="U24" i="1" s="1"/>
  <c r="R147" i="1"/>
  <c r="T147" i="1" s="1"/>
  <c r="U147" i="1" s="1"/>
  <c r="V168" i="1" s="1"/>
  <c r="R105" i="1"/>
  <c r="T105" i="1" s="1"/>
  <c r="U105" i="1" s="1"/>
  <c r="R145" i="1"/>
  <c r="T145" i="1" s="1"/>
  <c r="U145" i="1" s="1"/>
  <c r="V54" i="1" s="1"/>
  <c r="R140" i="1"/>
  <c r="T140" i="1" s="1"/>
  <c r="U140" i="1" s="1"/>
  <c r="R176" i="1"/>
  <c r="T176" i="1" s="1"/>
  <c r="U176" i="1" s="1"/>
  <c r="R124" i="1"/>
  <c r="T124" i="1" s="1"/>
  <c r="U124" i="1" s="1"/>
  <c r="R139" i="1"/>
  <c r="T139" i="1" s="1"/>
  <c r="U139" i="1" s="1"/>
  <c r="R120" i="1"/>
  <c r="T120" i="1" s="1"/>
  <c r="U120" i="1" s="1"/>
  <c r="R48" i="1"/>
  <c r="T48" i="1" s="1"/>
  <c r="U48" i="1" s="1"/>
  <c r="R112" i="1"/>
  <c r="T112" i="1" s="1"/>
  <c r="U112" i="1" s="1"/>
  <c r="R99" i="1"/>
  <c r="T99" i="1" s="1"/>
  <c r="U99" i="1" s="1"/>
  <c r="R13" i="1"/>
  <c r="T13" i="1" s="1"/>
  <c r="U13" i="1" s="1"/>
  <c r="R57" i="1"/>
  <c r="T57" i="1" s="1"/>
  <c r="U57" i="1" s="1"/>
  <c r="R76" i="1"/>
  <c r="T76" i="1" s="1"/>
  <c r="U76" i="1" s="1"/>
  <c r="R154" i="1"/>
  <c r="T154" i="1" s="1"/>
  <c r="U154" i="1" s="1"/>
  <c r="R156" i="1"/>
  <c r="T156" i="1" s="1"/>
  <c r="U156" i="1" s="1"/>
  <c r="R71" i="1"/>
  <c r="T71" i="1" s="1"/>
  <c r="U71" i="1" s="1"/>
  <c r="R122" i="1"/>
  <c r="T122" i="1" s="1"/>
  <c r="U122" i="1" s="1"/>
  <c r="R182" i="1"/>
  <c r="T182" i="1" s="1"/>
  <c r="U182" i="1" s="1"/>
  <c r="R163" i="1"/>
  <c r="T163" i="1" s="1"/>
  <c r="U163" i="1" s="1"/>
  <c r="R150" i="1"/>
  <c r="T150" i="1" s="1"/>
  <c r="U150" i="1" s="1"/>
  <c r="R159" i="1"/>
  <c r="T159" i="1" s="1"/>
  <c r="U159" i="1" s="1"/>
  <c r="R68" i="1"/>
  <c r="T68" i="1" s="1"/>
  <c r="U68" i="1" s="1"/>
  <c r="V63" i="1" s="1"/>
  <c r="R162" i="1"/>
  <c r="T162" i="1" s="1"/>
  <c r="U162" i="1" s="1"/>
  <c r="V179" i="1" s="1"/>
  <c r="R185" i="1"/>
  <c r="T185" i="1" s="1"/>
  <c r="U185" i="1" s="1"/>
  <c r="R11" i="1"/>
  <c r="T11" i="1" s="1"/>
  <c r="U11" i="1" s="1"/>
  <c r="R79" i="1"/>
  <c r="T79" i="1" s="1"/>
  <c r="U79" i="1" s="1"/>
  <c r="R167" i="1"/>
  <c r="T167" i="1" s="1"/>
  <c r="U167" i="1" s="1"/>
  <c r="R93" i="1"/>
  <c r="T93" i="1" s="1"/>
  <c r="U93" i="1" s="1"/>
  <c r="R118" i="1"/>
  <c r="T118" i="1" s="1"/>
  <c r="U118" i="1" s="1"/>
  <c r="R165" i="1"/>
  <c r="T165" i="1" s="1"/>
  <c r="U165" i="1" s="1"/>
  <c r="R18" i="1"/>
  <c r="T18" i="1" s="1"/>
  <c r="U18" i="1" s="1"/>
  <c r="R55" i="1"/>
  <c r="T55" i="1" s="1"/>
  <c r="U55" i="1" s="1"/>
  <c r="R142" i="1"/>
  <c r="T142" i="1" s="1"/>
  <c r="U142" i="1" s="1"/>
  <c r="R14" i="1"/>
  <c r="T14" i="1" s="1"/>
  <c r="U14" i="1" s="1"/>
  <c r="R164" i="1"/>
  <c r="T164" i="1" s="1"/>
  <c r="U164" i="1" s="1"/>
  <c r="R117" i="1"/>
  <c r="T117" i="1" s="1"/>
  <c r="U117" i="1" s="1"/>
  <c r="R61" i="1"/>
  <c r="T61" i="1" s="1"/>
  <c r="U61" i="1" s="1"/>
  <c r="R72" i="1"/>
  <c r="T72" i="1" s="1"/>
  <c r="U72" i="1" s="1"/>
  <c r="R127" i="1"/>
  <c r="T127" i="1" s="1"/>
  <c r="U127" i="1" s="1"/>
  <c r="R41" i="1"/>
  <c r="T41" i="1" s="1"/>
  <c r="U41" i="1" s="1"/>
  <c r="V22" i="1" s="1"/>
  <c r="R125" i="1"/>
  <c r="T125" i="1" s="1"/>
  <c r="U125" i="1" s="1"/>
  <c r="V111" i="1" s="1"/>
  <c r="R27" i="1"/>
  <c r="T27" i="1" s="1"/>
  <c r="U27" i="1" s="1"/>
  <c r="R38" i="1"/>
  <c r="T38" i="1" s="1"/>
  <c r="U38" i="1" s="1"/>
  <c r="R62" i="1"/>
  <c r="T62" i="1" s="1"/>
  <c r="U62" i="1" s="1"/>
  <c r="V47" i="1" s="1"/>
  <c r="R153" i="1"/>
  <c r="T153" i="1" s="1"/>
  <c r="U153" i="1" s="1"/>
  <c r="V124" i="1" s="1"/>
  <c r="R115" i="1"/>
  <c r="T115" i="1" s="1"/>
  <c r="U115" i="1" s="1"/>
  <c r="R171" i="1"/>
  <c r="T171" i="1" s="1"/>
  <c r="U171" i="1" s="1"/>
  <c r="V95" i="1" s="1"/>
  <c r="R37" i="1"/>
  <c r="T37" i="1" s="1"/>
  <c r="U37" i="1" s="1"/>
  <c r="R96" i="1"/>
  <c r="T96" i="1" s="1"/>
  <c r="U96" i="1" s="1"/>
  <c r="R19" i="1"/>
  <c r="T19" i="1" s="1"/>
  <c r="U19" i="1" s="1"/>
  <c r="R184" i="1"/>
  <c r="T184" i="1" s="1"/>
  <c r="U184" i="1" s="1"/>
  <c r="R104" i="1"/>
  <c r="T104" i="1" s="1"/>
  <c r="U104" i="1" s="1"/>
  <c r="R107" i="1"/>
  <c r="T107" i="1" s="1"/>
  <c r="U107" i="1" s="1"/>
  <c r="R146" i="1"/>
  <c r="T146" i="1" s="1"/>
  <c r="U146" i="1" s="1"/>
  <c r="R141" i="1"/>
  <c r="T141" i="1" s="1"/>
  <c r="U141" i="1" s="1"/>
  <c r="R86" i="1"/>
  <c r="T86" i="1" s="1"/>
  <c r="U86" i="1" s="1"/>
  <c r="R44" i="1"/>
  <c r="T44" i="1" s="1"/>
  <c r="U44" i="1" s="1"/>
  <c r="R45" i="1"/>
  <c r="T45" i="1" s="1"/>
  <c r="U45" i="1" s="1"/>
  <c r="R69" i="1"/>
  <c r="T69" i="1" s="1"/>
  <c r="U69" i="1" s="1"/>
  <c r="V39" i="1" s="1"/>
  <c r="R9" i="1"/>
  <c r="T9" i="1" s="1"/>
  <c r="U9" i="1" s="1"/>
  <c r="V31" i="1" s="1"/>
  <c r="R2" i="1"/>
  <c r="T2" i="1" s="1"/>
  <c r="U2" i="1" s="1"/>
  <c r="R172" i="1"/>
  <c r="T172" i="1" s="1"/>
  <c r="U172" i="1" s="1"/>
  <c r="R180" i="1"/>
  <c r="T180" i="1" s="1"/>
  <c r="U180" i="1" s="1"/>
  <c r="R16" i="1"/>
  <c r="T16" i="1" s="1"/>
  <c r="U16" i="1" s="1"/>
  <c r="R42" i="1"/>
  <c r="T42" i="1" s="1"/>
  <c r="U42" i="1" s="1"/>
  <c r="R26" i="1"/>
  <c r="T26" i="1" s="1"/>
  <c r="U26" i="1" s="1"/>
  <c r="R52" i="1"/>
  <c r="T52" i="1" s="1"/>
  <c r="U52" i="1" s="1"/>
  <c r="R17" i="1"/>
  <c r="T17" i="1" s="1"/>
  <c r="U17" i="1" s="1"/>
  <c r="R7" i="1"/>
  <c r="T7" i="1" s="1"/>
  <c r="U7" i="1" s="1"/>
  <c r="V103" i="1" s="1"/>
  <c r="R101" i="1"/>
  <c r="T101" i="1" s="1"/>
  <c r="U101" i="1" s="1"/>
  <c r="R169" i="1"/>
  <c r="T169" i="1" s="1"/>
  <c r="U169" i="1" s="1"/>
  <c r="R151" i="1"/>
  <c r="T151" i="1" s="1"/>
  <c r="U151" i="1" s="1"/>
  <c r="R113" i="1"/>
  <c r="T113" i="1" s="1"/>
  <c r="U113" i="1" s="1"/>
  <c r="R119" i="1"/>
  <c r="T119" i="1" s="1"/>
  <c r="U119" i="1" s="1"/>
  <c r="R137" i="1"/>
  <c r="T137" i="1" s="1"/>
  <c r="U137" i="1" s="1"/>
  <c r="R133" i="1"/>
  <c r="T133" i="1" s="1"/>
  <c r="U133" i="1" s="1"/>
  <c r="R64" i="1"/>
  <c r="T64" i="1" s="1"/>
  <c r="U64" i="1" s="1"/>
  <c r="R10" i="1"/>
  <c r="T10" i="1" s="1"/>
  <c r="U10" i="1" s="1"/>
  <c r="R126" i="1"/>
  <c r="T126" i="1" s="1"/>
  <c r="U126" i="1" s="1"/>
  <c r="R23" i="1"/>
  <c r="T23" i="1" s="1"/>
  <c r="U23" i="1" s="1"/>
  <c r="R73" i="1"/>
  <c r="T73" i="1" s="1"/>
  <c r="U73" i="1" s="1"/>
  <c r="V86" i="1" s="1"/>
  <c r="R5" i="1"/>
  <c r="T5" i="1" s="1"/>
  <c r="U5" i="1" s="1"/>
  <c r="R46" i="1"/>
  <c r="T46" i="1" s="1"/>
  <c r="U46" i="1" s="1"/>
  <c r="R149" i="1"/>
  <c r="T149" i="1" s="1"/>
  <c r="U149" i="1" s="1"/>
  <c r="R32" i="1"/>
  <c r="T32" i="1" s="1"/>
  <c r="U32" i="1" s="1"/>
  <c r="V6" i="1" s="1"/>
  <c r="R20" i="1"/>
  <c r="T20" i="1" s="1"/>
  <c r="U20" i="1" s="1"/>
  <c r="R12" i="1"/>
  <c r="T12" i="1" s="1"/>
  <c r="U12" i="1" s="1"/>
  <c r="R148" i="1"/>
  <c r="T148" i="1" s="1"/>
  <c r="U148" i="1" s="1"/>
  <c r="R34" i="1"/>
  <c r="T34" i="1" s="1"/>
  <c r="U34" i="1" s="1"/>
  <c r="R183" i="1"/>
  <c r="T183" i="1" s="1"/>
  <c r="U183" i="1" s="1"/>
  <c r="R110" i="1"/>
  <c r="T110" i="1" s="1"/>
  <c r="U110" i="1" s="1"/>
  <c r="R82" i="1"/>
  <c r="T82" i="1" s="1"/>
  <c r="U82" i="1" s="1"/>
  <c r="R161" i="1"/>
  <c r="T161" i="1" s="1"/>
  <c r="U161" i="1" s="1"/>
  <c r="V132" i="1" l="1"/>
  <c r="V154" i="1"/>
  <c r="V109" i="1"/>
  <c r="V87" i="1"/>
  <c r="V175" i="1"/>
  <c r="V91" i="1"/>
  <c r="V59" i="1"/>
  <c r="V152" i="1"/>
  <c r="V94" i="1"/>
  <c r="V186" i="1"/>
  <c r="V106" i="1"/>
  <c r="V114" i="1"/>
  <c r="V104" i="1"/>
  <c r="V134" i="1"/>
  <c r="V157" i="1"/>
  <c r="V167" i="1"/>
  <c r="V140" i="1"/>
  <c r="V18" i="1"/>
  <c r="V133" i="1"/>
  <c r="V34" i="1"/>
  <c r="V44" i="1"/>
  <c r="V19" i="1"/>
  <c r="V178" i="1"/>
  <c r="V180" i="1"/>
  <c r="V184" i="1"/>
  <c r="V85" i="1"/>
  <c r="V10" i="1"/>
  <c r="V174" i="1"/>
  <c r="V43" i="1"/>
  <c r="V101" i="1"/>
  <c r="V142" i="1"/>
  <c r="V155" i="1"/>
  <c r="V60" i="1"/>
  <c r="V128" i="1"/>
  <c r="V38" i="1"/>
  <c r="V21" i="1"/>
  <c r="V165" i="1"/>
  <c r="V122" i="1"/>
  <c r="V183" i="1"/>
  <c r="V117" i="1"/>
  <c r="V79" i="1"/>
  <c r="V146" i="1"/>
  <c r="V65" i="1"/>
  <c r="V89" i="1"/>
  <c r="V118" i="1"/>
  <c r="V123" i="1"/>
  <c r="V48" i="1"/>
  <c r="V40" i="1"/>
  <c r="V158" i="1"/>
  <c r="V153" i="1"/>
  <c r="V46" i="1"/>
  <c r="V82" i="1"/>
  <c r="V13" i="1"/>
  <c r="V119" i="1"/>
  <c r="V185" i="1"/>
  <c r="V143" i="1"/>
  <c r="V170" i="1"/>
  <c r="V177" i="1"/>
  <c r="V62" i="1"/>
  <c r="V5" i="1"/>
  <c r="V75" i="1"/>
  <c r="V25" i="1"/>
  <c r="V2" i="1"/>
  <c r="D13" i="2" s="1"/>
  <c r="V78" i="1"/>
  <c r="V8" i="1"/>
  <c r="V14" i="1"/>
  <c r="V42" i="1"/>
  <c r="V16" i="1"/>
  <c r="D11" i="2" s="1"/>
  <c r="V151" i="1"/>
  <c r="V125" i="1"/>
  <c r="V136" i="1"/>
  <c r="V126" i="1"/>
  <c r="V145" i="1"/>
  <c r="V27" i="1"/>
  <c r="V69" i="1"/>
  <c r="V32" i="1"/>
  <c r="V100" i="1"/>
  <c r="V64" i="1"/>
  <c r="V172" i="1"/>
  <c r="V80" i="1"/>
  <c r="V169" i="1"/>
  <c r="V137" i="1"/>
  <c r="V41" i="1"/>
  <c r="V52" i="1"/>
  <c r="V83" i="1"/>
  <c r="V17" i="1"/>
  <c r="V61" i="1"/>
  <c r="V76" i="1"/>
  <c r="V113" i="1"/>
  <c r="V11" i="1"/>
  <c r="V176" i="1"/>
  <c r="V55" i="1"/>
  <c r="V110" i="1"/>
  <c r="V73" i="1"/>
  <c r="V36" i="1"/>
  <c r="V181" i="1"/>
  <c r="V66" i="1"/>
  <c r="V45" i="1"/>
  <c r="V4" i="1"/>
  <c r="V30" i="1"/>
  <c r="V15" i="1"/>
  <c r="V112" i="1"/>
  <c r="V135" i="1"/>
  <c r="V116" i="1"/>
  <c r="V160" i="1"/>
  <c r="V12" i="1"/>
  <c r="V115" i="1"/>
  <c r="V127" i="1"/>
  <c r="V56" i="1"/>
  <c r="V96" i="1"/>
  <c r="V93" i="1"/>
  <c r="V57" i="1"/>
  <c r="V107" i="1"/>
  <c r="V72" i="1"/>
  <c r="V105" i="1"/>
  <c r="V81" i="1"/>
  <c r="V49" i="1"/>
  <c r="D7" i="2"/>
  <c r="D6" i="2"/>
  <c r="D5" i="2"/>
  <c r="D3" i="2"/>
  <c r="D14" i="2" l="1"/>
  <c r="F14" i="2" s="1"/>
  <c r="D12" i="2"/>
  <c r="F12" i="2" s="1"/>
  <c r="F13" i="2"/>
  <c r="F11" i="2"/>
  <c r="D8" i="2"/>
</calcChain>
</file>

<file path=xl/sharedStrings.xml><?xml version="1.0" encoding="utf-8"?>
<sst xmlns="http://schemas.openxmlformats.org/spreadsheetml/2006/main" count="3817" uniqueCount="2038">
  <si>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</si>
  <si>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</si>
  <si>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</si>
  <si>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</si>
  <si>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</si>
  <si>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</si>
  <si>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</si>
  <si>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</si>
  <si>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</si>
  <si>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</si>
  <si>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</si>
  <si>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</si>
  <si>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</si>
  <si>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</si>
  <si>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</si>
  <si>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</si>
  <si>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</si>
  <si>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</si>
  <si>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</si>
  <si>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</si>
  <si>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</si>
  <si>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</si>
  <si>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</si>
  <si>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</si>
  <si>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</si>
  <si>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</si>
  <si>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</si>
  <si>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</si>
  <si>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</si>
  <si>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</si>
  <si>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</si>
  <si>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</si>
  <si>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Eric Sorensen</t>
  </si>
  <si>
    <t>TnT_Dad</t>
  </si>
  <si>
    <t>Nate Rosen</t>
  </si>
  <si>
    <t>BassTrombonist</t>
  </si>
  <si>
    <t>Chris Dries</t>
  </si>
  <si>
    <t>speakimp</t>
  </si>
  <si>
    <t>Chris Sarvis</t>
  </si>
  <si>
    <t>Csarvis3</t>
  </si>
  <si>
    <t>Chris Lear</t>
  </si>
  <si>
    <t>LearJet627</t>
  </si>
  <si>
    <t>Dominick Feriozzi</t>
  </si>
  <si>
    <t>SpintelChief</t>
  </si>
  <si>
    <t>Scott Estock</t>
  </si>
  <si>
    <t>GetYourDirtRite</t>
  </si>
  <si>
    <t>Adam Tlougan</t>
  </si>
  <si>
    <t>Atlougan</t>
  </si>
  <si>
    <t>Adam Frink</t>
  </si>
  <si>
    <t>Frinkanator</t>
  </si>
  <si>
    <t>Chris Wainer</t>
  </si>
  <si>
    <t>SpaceMonkey1</t>
  </si>
  <si>
    <t>Sean Hansen</t>
  </si>
  <si>
    <t>SeanOfTheDad</t>
  </si>
  <si>
    <t>Jeff Richards</t>
  </si>
  <si>
    <t>jeffrichards</t>
  </si>
  <si>
    <t>Jesper Dinesen</t>
  </si>
  <si>
    <t>dinogetsfit</t>
  </si>
  <si>
    <t>Trevor Nelson</t>
  </si>
  <si>
    <t>Neltrev</t>
  </si>
  <si>
    <t>Ray Green</t>
  </si>
  <si>
    <t>RayDG</t>
  </si>
  <si>
    <t>John Paul Lobato</t>
  </si>
  <si>
    <t>JOPALO</t>
  </si>
  <si>
    <t>Jordan Rick</t>
  </si>
  <si>
    <t>gRUNdleOfSteel</t>
  </si>
  <si>
    <t>Derek Wynne</t>
  </si>
  <si>
    <t>DJwynne</t>
  </si>
  <si>
    <t>Rob Needham</t>
  </si>
  <si>
    <t>lakeguybc</t>
  </si>
  <si>
    <t>Sean Beaudry</t>
  </si>
  <si>
    <t>SlimDaddyBBQ</t>
  </si>
  <si>
    <t>Darren Perizzolo</t>
  </si>
  <si>
    <t>Hanzzolo</t>
  </si>
  <si>
    <t>Joe Anthony</t>
  </si>
  <si>
    <t>ThunderPony</t>
  </si>
  <si>
    <t>David Lee</t>
  </si>
  <si>
    <t>leebles</t>
  </si>
  <si>
    <t>Matthew Piper</t>
  </si>
  <si>
    <t>AirtightComic</t>
  </si>
  <si>
    <t>Neal Bradshaw</t>
  </si>
  <si>
    <t>RacetheTrain181</t>
  </si>
  <si>
    <t>George K. Anagnostou</t>
  </si>
  <si>
    <t>BigGreek_4</t>
  </si>
  <si>
    <t>Matt Martin</t>
  </si>
  <si>
    <t>PizzaPenguin81</t>
  </si>
  <si>
    <t>Josh Arnkoff</t>
  </si>
  <si>
    <t>CrimeDawg</t>
  </si>
  <si>
    <t>Brian Giggey</t>
  </si>
  <si>
    <t>Alex Hogge</t>
  </si>
  <si>
    <t>fish_n_baseball</t>
  </si>
  <si>
    <t xml:space="preserve">James Downey </t>
  </si>
  <si>
    <t xml:space="preserve">Minkey77 </t>
  </si>
  <si>
    <t>Geoff Kreiling</t>
  </si>
  <si>
    <t>GeoffK</t>
  </si>
  <si>
    <t>Collin Smith</t>
  </si>
  <si>
    <t>TherapistDad</t>
  </si>
  <si>
    <t>Justin Dvorak</t>
  </si>
  <si>
    <t>Dad_Bod_NoMo</t>
  </si>
  <si>
    <t>Bryan Beckman</t>
  </si>
  <si>
    <t>InverseParallel</t>
  </si>
  <si>
    <t>Brian Brown</t>
  </si>
  <si>
    <t>Brian0331</t>
  </si>
  <si>
    <t>Renjith Narendranathan Nair</t>
  </si>
  <si>
    <t>Renjiz</t>
  </si>
  <si>
    <t>Greg Bodkin</t>
  </si>
  <si>
    <t>Hffn_N_Pffn</t>
  </si>
  <si>
    <t>Eric Saidel</t>
  </si>
  <si>
    <t>Abba_Dabba_Dude</t>
  </si>
  <si>
    <t>Paul Brundage</t>
  </si>
  <si>
    <t>PaulieGuts747</t>
  </si>
  <si>
    <t>Dusty werner</t>
  </si>
  <si>
    <t>Wernerd46</t>
  </si>
  <si>
    <t>Josh Rabinowitz</t>
  </si>
  <si>
    <t>ClipInAndClimb</t>
  </si>
  <si>
    <t>Jason Davis</t>
  </si>
  <si>
    <t>docdavis05</t>
  </si>
  <si>
    <t>Severino Randazzo</t>
  </si>
  <si>
    <t>severoni</t>
  </si>
  <si>
    <t>Wes Newman</t>
  </si>
  <si>
    <t>Girldad2686</t>
  </si>
  <si>
    <t>Ernest Yuen</t>
  </si>
  <si>
    <t>ilooksik_at_50</t>
  </si>
  <si>
    <t>Ryan Marshall</t>
  </si>
  <si>
    <t>4_A_Dad_Bod_Mod</t>
  </si>
  <si>
    <t>Michael Shattuck</t>
  </si>
  <si>
    <t>ForeverYoung72</t>
  </si>
  <si>
    <t>Tyler Russell</t>
  </si>
  <si>
    <t>Vettecitydad</t>
  </si>
  <si>
    <t>Eric Sullender</t>
  </si>
  <si>
    <t>Shakes309</t>
  </si>
  <si>
    <t>Glenn Krieger</t>
  </si>
  <si>
    <t>ChiroGator</t>
  </si>
  <si>
    <t>James Carruthers</t>
  </si>
  <si>
    <t>JimboTR0N</t>
  </si>
  <si>
    <t>Paul McInnis</t>
  </si>
  <si>
    <t>pauljmc5</t>
  </si>
  <si>
    <t>Mark Hirsch</t>
  </si>
  <si>
    <t>MarathonerMark</t>
  </si>
  <si>
    <t>Karl Mac</t>
  </si>
  <si>
    <t>BustingAMcNut</t>
  </si>
  <si>
    <t>Steven Nelson</t>
  </si>
  <si>
    <t>PedalzOnFire</t>
  </si>
  <si>
    <t>Jimmy Yun</t>
  </si>
  <si>
    <t>jimmmyfly</t>
  </si>
  <si>
    <t>Joseph Baran</t>
  </si>
  <si>
    <t>TheCatDaddy</t>
  </si>
  <si>
    <t>Vicente Lemus</t>
  </si>
  <si>
    <t>VinceVanGo</t>
  </si>
  <si>
    <t>Ryan Unrau</t>
  </si>
  <si>
    <t>Runner204</t>
  </si>
  <si>
    <t>Robert Wonser</t>
  </si>
  <si>
    <t>CheerfulRobot</t>
  </si>
  <si>
    <t>Graham Tickell</t>
  </si>
  <si>
    <t>Aussiecan</t>
  </si>
  <si>
    <t>Caleb Kirkish</t>
  </si>
  <si>
    <t>Kirkyfish</t>
  </si>
  <si>
    <t>Jason M Tibbetts</t>
  </si>
  <si>
    <t>JMTibbs</t>
  </si>
  <si>
    <t>Jesse Dumais</t>
  </si>
  <si>
    <t>Jesse34</t>
  </si>
  <si>
    <t>Aatif Jaleel</t>
  </si>
  <si>
    <t>Aatif911</t>
  </si>
  <si>
    <t>Bill Van Horn</t>
  </si>
  <si>
    <t>Fit_Flanders</t>
  </si>
  <si>
    <t>Matthew Schranz</t>
  </si>
  <si>
    <t>FemursForDayz</t>
  </si>
  <si>
    <t>Greg Popowitz</t>
  </si>
  <si>
    <t>Ramblin_Wreck02</t>
  </si>
  <si>
    <t>Christopher Stehr</t>
  </si>
  <si>
    <t>Chris_YNWA_921</t>
  </si>
  <si>
    <t>Jarrett Lidell</t>
  </si>
  <si>
    <t>jblidell</t>
  </si>
  <si>
    <t>Matthew Pooser</t>
  </si>
  <si>
    <t>2manybrews</t>
  </si>
  <si>
    <t>Drew Galligan</t>
  </si>
  <si>
    <t>gatorbolt17</t>
  </si>
  <si>
    <t>Trent Karr</t>
  </si>
  <si>
    <t>New_Me</t>
  </si>
  <si>
    <t>Scott Dishman</t>
  </si>
  <si>
    <t>SmokinDish</t>
  </si>
  <si>
    <t>Tyler Grenville</t>
  </si>
  <si>
    <t>Rides4poptarts</t>
  </si>
  <si>
    <t>Jordan JL</t>
  </si>
  <si>
    <t>GiveitSomeBeans</t>
  </si>
  <si>
    <t>Rey Rodriguez</t>
  </si>
  <si>
    <t>DrRodriguez</t>
  </si>
  <si>
    <t>Nathan Budke</t>
  </si>
  <si>
    <t>Nateb89</t>
  </si>
  <si>
    <t>Donald Pospisil</t>
  </si>
  <si>
    <t>TheDon07</t>
  </si>
  <si>
    <t>Eric Esteva</t>
  </si>
  <si>
    <t>Eric_EE</t>
  </si>
  <si>
    <t>Carl Knable</t>
  </si>
  <si>
    <t>DadBodNoMo21</t>
  </si>
  <si>
    <t>Tell Haakon Pickarts</t>
  </si>
  <si>
    <t>tPick32</t>
  </si>
  <si>
    <t>Eric Gebhardt</t>
  </si>
  <si>
    <t>KindaOkAtThis</t>
  </si>
  <si>
    <t>Ian Clark</t>
  </si>
  <si>
    <t>PedalinInHummus</t>
  </si>
  <si>
    <t>Wilbur A. Lloyd</t>
  </si>
  <si>
    <t>ThSavageOne</t>
  </si>
  <si>
    <t>Justin Grubb</t>
  </si>
  <si>
    <t>JGrubb82</t>
  </si>
  <si>
    <t>Brian Stroud</t>
  </si>
  <si>
    <t>Carolina_BS</t>
  </si>
  <si>
    <t>Kale Bushmeyer</t>
  </si>
  <si>
    <t>614_irondad</t>
  </si>
  <si>
    <t>Mike Nulicek</t>
  </si>
  <si>
    <t>_MIKE_DROP_</t>
  </si>
  <si>
    <t>Michael Gladstone</t>
  </si>
  <si>
    <t>GladdyDaddy</t>
  </si>
  <si>
    <t>Mark Verlaan</t>
  </si>
  <si>
    <t>Puddlz_24_7</t>
  </si>
  <si>
    <t>Phil Dougherty</t>
  </si>
  <si>
    <t>PhilTotesHector</t>
  </si>
  <si>
    <t>Steve Tobio</t>
  </si>
  <si>
    <t>King_Hippo</t>
  </si>
  <si>
    <t>James Stevenson</t>
  </si>
  <si>
    <t>RamJam3000</t>
  </si>
  <si>
    <t>Bryan symons</t>
  </si>
  <si>
    <t>SyGuy720</t>
  </si>
  <si>
    <t>Brett Belden</t>
  </si>
  <si>
    <t>BrettOnTheBike</t>
  </si>
  <si>
    <t>Gururaj Ravi</t>
  </si>
  <si>
    <t>Guru_r</t>
  </si>
  <si>
    <t>Umar Sheikh</t>
  </si>
  <si>
    <t>Umar_S</t>
  </si>
  <si>
    <t>JP Sredzinski</t>
  </si>
  <si>
    <t>JPnow</t>
  </si>
  <si>
    <t>Phil Lynch</t>
  </si>
  <si>
    <t>leprechaunphil</t>
  </si>
  <si>
    <t>Adam Reed</t>
  </si>
  <si>
    <t>Cool_guy69</t>
  </si>
  <si>
    <t>David Cywinski</t>
  </si>
  <si>
    <t>Univega1981</t>
  </si>
  <si>
    <t>Michael Sprague</t>
  </si>
  <si>
    <t>BikeMamba</t>
  </si>
  <si>
    <t>Kevin Frawley</t>
  </si>
  <si>
    <t>KevinFrawley</t>
  </si>
  <si>
    <t>Brandon Jones</t>
  </si>
  <si>
    <t>Livinglifelucky</t>
  </si>
  <si>
    <t>Chris Ancipink</t>
  </si>
  <si>
    <t>knipicna</t>
  </si>
  <si>
    <t>Andrew Darin</t>
  </si>
  <si>
    <t>nevertougher</t>
  </si>
  <si>
    <t>Matthew corrin</t>
  </si>
  <si>
    <t>Matt_C556</t>
  </si>
  <si>
    <t>Matthew Rakochey</t>
  </si>
  <si>
    <t>MattRak</t>
  </si>
  <si>
    <t>Evan Kline</t>
  </si>
  <si>
    <t>KlinesDontQuit</t>
  </si>
  <si>
    <t>Joseph Longo</t>
  </si>
  <si>
    <t>RHdaddy</t>
  </si>
  <si>
    <t>Brian Verlaan</t>
  </si>
  <si>
    <t>CoachVerlaan</t>
  </si>
  <si>
    <t>Rob Soltesz</t>
  </si>
  <si>
    <t>Bobbyfranks</t>
  </si>
  <si>
    <t>Mike Demarest</t>
  </si>
  <si>
    <t>mdem13</t>
  </si>
  <si>
    <t>Bob Brady</t>
  </si>
  <si>
    <t>rpbrady</t>
  </si>
  <si>
    <t>Michael Morrone</t>
  </si>
  <si>
    <t>McRones</t>
  </si>
  <si>
    <t>Kurtis Voorhees</t>
  </si>
  <si>
    <t>MISTER_KURTIS</t>
  </si>
  <si>
    <t>Jordan Wolfs</t>
  </si>
  <si>
    <t>Fat_to_fitish</t>
  </si>
  <si>
    <t>Adam Moore</t>
  </si>
  <si>
    <t>AdamWM135</t>
  </si>
  <si>
    <t>Patrick Welsh</t>
  </si>
  <si>
    <t>Pat_in_Boston</t>
  </si>
  <si>
    <t>Zachary Bearden</t>
  </si>
  <si>
    <t>ZackMorris1988</t>
  </si>
  <si>
    <t>Richard Wasleski</t>
  </si>
  <si>
    <t>thewazz1</t>
  </si>
  <si>
    <t>Ian Everdell</t>
  </si>
  <si>
    <t>CantEatJustOne</t>
  </si>
  <si>
    <t>Rob Sessions</t>
  </si>
  <si>
    <t>TurntTeacher</t>
  </si>
  <si>
    <t>Mitchell Jordan K</t>
  </si>
  <si>
    <t>InMyBag</t>
  </si>
  <si>
    <t>Howard Ward</t>
  </si>
  <si>
    <t>DeeTective2409</t>
  </si>
  <si>
    <t>Nate Stephens</t>
  </si>
  <si>
    <t>NateDog90</t>
  </si>
  <si>
    <t>Justin Throwe</t>
  </si>
  <si>
    <t>MinionMaster_X3</t>
  </si>
  <si>
    <t>Tim Hardman</t>
  </si>
  <si>
    <t>13ATman</t>
  </si>
  <si>
    <t>Daz Kite</t>
  </si>
  <si>
    <t>Daz_Wildheart</t>
  </si>
  <si>
    <t>Tony Montagano</t>
  </si>
  <si>
    <t>TMontagano</t>
  </si>
  <si>
    <t>Jason Gibson</t>
  </si>
  <si>
    <t>Jtothag</t>
  </si>
  <si>
    <t>Robert Heyrich</t>
  </si>
  <si>
    <t>BroccoliRaboom</t>
  </si>
  <si>
    <t>Kirkfish</t>
  </si>
  <si>
    <t>Daniel McAdams</t>
  </si>
  <si>
    <t>DrMcAdams</t>
  </si>
  <si>
    <t>Nick Thakur</t>
  </si>
  <si>
    <t>Thakattack77</t>
  </si>
  <si>
    <t>Michael Monteleone</t>
  </si>
  <si>
    <t>Monteleone77</t>
  </si>
  <si>
    <t>JOSE V. BERMUDEZ</t>
  </si>
  <si>
    <t>YES_WAY_JOSE</t>
  </si>
  <si>
    <t>Tony Lorenz</t>
  </si>
  <si>
    <t>JackSkullington</t>
  </si>
  <si>
    <t>Matt r crespin</t>
  </si>
  <si>
    <t>FlatMattRDH</t>
  </si>
  <si>
    <t>David Gomez</t>
  </si>
  <si>
    <t>I_PulledAHammy</t>
  </si>
  <si>
    <t>Elisha Harrison</t>
  </si>
  <si>
    <t>Dadalorian_of_3</t>
  </si>
  <si>
    <t>Whit France-Kelly</t>
  </si>
  <si>
    <t>Smooth_rider41</t>
  </si>
  <si>
    <t>Marc Anthony Otero</t>
  </si>
  <si>
    <t>RagePlusUltra</t>
  </si>
  <si>
    <t>Aaron Rowley</t>
  </si>
  <si>
    <t>PayMeTwice</t>
  </si>
  <si>
    <t>Andy Botelho</t>
  </si>
  <si>
    <t>Pelotelho</t>
  </si>
  <si>
    <t>Daniel Johnston</t>
  </si>
  <si>
    <t>MrJohnston3</t>
  </si>
  <si>
    <t>Joe Bertelloni</t>
  </si>
  <si>
    <t>misterb17</t>
  </si>
  <si>
    <t>David Weinberg</t>
  </si>
  <si>
    <t>RedRedWeinberg</t>
  </si>
  <si>
    <t>Nicholas Hansen</t>
  </si>
  <si>
    <t>BigDaddyNH</t>
  </si>
  <si>
    <t>Marc Kennedy</t>
  </si>
  <si>
    <t>theAmazingMarc</t>
  </si>
  <si>
    <t>Bradley Lane</t>
  </si>
  <si>
    <t>BradTheGirlDad</t>
  </si>
  <si>
    <t>David Sukinik</t>
  </si>
  <si>
    <t>david_i_am</t>
  </si>
  <si>
    <t>Daniel Chavez</t>
  </si>
  <si>
    <t>Dchavez01</t>
  </si>
  <si>
    <t>Jonathon Brindley</t>
  </si>
  <si>
    <t>jbrinny</t>
  </si>
  <si>
    <t>Tyler Funderburke</t>
  </si>
  <si>
    <t>DadPeddler</t>
  </si>
  <si>
    <t>Jeffrey Thomas</t>
  </si>
  <si>
    <t>jeffthomas3</t>
  </si>
  <si>
    <t>Michael Carreiro</t>
  </si>
  <si>
    <t>CaptHeadsUp</t>
  </si>
  <si>
    <t>David Vejcik</t>
  </si>
  <si>
    <t>daveeg</t>
  </si>
  <si>
    <t>Aaron Morgan</t>
  </si>
  <si>
    <t>MisterMoose77</t>
  </si>
  <si>
    <t>Juan B Rodriguez</t>
  </si>
  <si>
    <t>DadofCheetahs</t>
  </si>
  <si>
    <t>Brandon Bernhardt</t>
  </si>
  <si>
    <t>Fee1TheBern</t>
  </si>
  <si>
    <t>Russ Dilley</t>
  </si>
  <si>
    <t>CatchEm_All</t>
  </si>
  <si>
    <t>Pete Kassly</t>
  </si>
  <si>
    <t>Hey_Peter_Man</t>
  </si>
  <si>
    <t>Andrew Hardesty</t>
  </si>
  <si>
    <t>Dru_Hards</t>
  </si>
  <si>
    <t>Pete Lingenheld</t>
  </si>
  <si>
    <t>fly_eagles</t>
  </si>
  <si>
    <t>Jake Ryan</t>
  </si>
  <si>
    <t>jfrias165</t>
  </si>
  <si>
    <t>Leon Jonahson</t>
  </si>
  <si>
    <t>JudgeSchrute</t>
  </si>
  <si>
    <t>Josh Blackler</t>
  </si>
  <si>
    <t>Exmalibu</t>
  </si>
  <si>
    <t>Scott Witkowsky</t>
  </si>
  <si>
    <t>Boaty_McFloaty</t>
  </si>
  <si>
    <t>Mike Miller</t>
  </si>
  <si>
    <t>Mikestown</t>
  </si>
  <si>
    <t>Jeffrey Greenblatt</t>
  </si>
  <si>
    <t>GreenMachine_</t>
  </si>
  <si>
    <t>Bill Shannon</t>
  </si>
  <si>
    <t>billiamEWU</t>
  </si>
  <si>
    <t>Frank Allen</t>
  </si>
  <si>
    <t>BigPapaPanda</t>
  </si>
  <si>
    <t>Timothy Karaso</t>
  </si>
  <si>
    <t>KongCrete</t>
  </si>
  <si>
    <t>Jordan Mason</t>
  </si>
  <si>
    <t>JBenStrugglin</t>
  </si>
  <si>
    <t>Scott Blaisel</t>
  </si>
  <si>
    <t>ScottSpins79</t>
  </si>
  <si>
    <t>Kurt Grizzard</t>
  </si>
  <si>
    <t>NyYanksFan99</t>
  </si>
  <si>
    <t>Daniel Lowe</t>
  </si>
  <si>
    <t>DLowe7</t>
  </si>
  <si>
    <t>Joseph Reis</t>
  </si>
  <si>
    <t>JReis624</t>
  </si>
  <si>
    <t>Steve Radoslovich</t>
  </si>
  <si>
    <t>RAD_Dadoslovich</t>
  </si>
  <si>
    <t>Shawn Kennedy</t>
  </si>
  <si>
    <t>SKennedy504</t>
  </si>
  <si>
    <t>Jon Gabrielson</t>
  </si>
  <si>
    <t>Jong16</t>
  </si>
  <si>
    <t>Bong Doh Koh</t>
  </si>
  <si>
    <t>bodoko</t>
  </si>
  <si>
    <t>David Bain</t>
  </si>
  <si>
    <t>riding4Hamms</t>
  </si>
  <si>
    <t>David Bagshaw</t>
  </si>
  <si>
    <t>English_David</t>
  </si>
  <si>
    <t>US - Eastern Time</t>
  </si>
  <si>
    <t>Wednesday Evening (5pm or later)</t>
  </si>
  <si>
    <t>7:00 PM</t>
  </si>
  <si>
    <t>Thursday Morning (5a - 1030a)</t>
  </si>
  <si>
    <t>5:30 AM</t>
  </si>
  <si>
    <t>7:30 AM</t>
  </si>
  <si>
    <t>UK - British GMT</t>
  </si>
  <si>
    <t>Friday VERY Early Morning (before 8am US Eastern)</t>
  </si>
  <si>
    <t>10:00 AM</t>
  </si>
  <si>
    <t>US - Mountain Time</t>
  </si>
  <si>
    <t>US - Pacific Time</t>
  </si>
  <si>
    <t>6:00 AM</t>
  </si>
  <si>
    <t>US - Central Time</t>
  </si>
  <si>
    <t>8:00 PM</t>
  </si>
  <si>
    <t>Thursday Midday (11a - 430p)</t>
  </si>
  <si>
    <t>4:30 PM</t>
  </si>
  <si>
    <t>6:30 AM</t>
  </si>
  <si>
    <t>5:00 AM</t>
  </si>
  <si>
    <t>5:00 PM</t>
  </si>
  <si>
    <t>9:30 AM</t>
  </si>
  <si>
    <t>9:00 AM</t>
  </si>
  <si>
    <t>5:30 PM</t>
  </si>
  <si>
    <t>6:30 PM</t>
  </si>
  <si>
    <t>6:00 PM</t>
  </si>
  <si>
    <t>11:00 AM</t>
  </si>
  <si>
    <t>4:00 PM</t>
  </si>
  <si>
    <t>Thursday Evening (5p - 10p)</t>
  </si>
  <si>
    <t>9:00 PM</t>
  </si>
  <si>
    <t>11:30 AM</t>
  </si>
  <si>
    <t>7:30 PM</t>
  </si>
  <si>
    <t>2:00 PM</t>
  </si>
  <si>
    <t>12:00 PM</t>
  </si>
  <si>
    <t>8:30 AM</t>
  </si>
  <si>
    <t>10:00 PM</t>
  </si>
  <si>
    <t>7:00 AM</t>
  </si>
  <si>
    <t>9:30 PM</t>
  </si>
  <si>
    <t>1:00 PM</t>
  </si>
  <si>
    <t>x</t>
  </si>
  <si>
    <t>Adam Clous</t>
  </si>
  <si>
    <t>NonDadBodDad</t>
  </si>
  <si>
    <t>Richard de Chevigny</t>
  </si>
  <si>
    <t>WPGRichard</t>
  </si>
  <si>
    <t>Marcos Hosford</t>
  </si>
  <si>
    <t>Dome_inator</t>
  </si>
  <si>
    <t>Marcos Ahumada</t>
  </si>
  <si>
    <t>Chafed_Taint</t>
  </si>
  <si>
    <t>poetsmiddel</t>
  </si>
  <si>
    <t>Andrew Brennan</t>
  </si>
  <si>
    <t>Username</t>
  </si>
  <si>
    <t>UserId</t>
  </si>
  <si>
    <t>StartTime</t>
  </si>
  <si>
    <t>EndTime</t>
  </si>
  <si>
    <t>Status</t>
  </si>
  <si>
    <t>Output</t>
  </si>
  <si>
    <t>PersonalRecord</t>
  </si>
  <si>
    <t>Distance</t>
  </si>
  <si>
    <t>Calories</t>
  </si>
  <si>
    <t>MaxOutput</t>
  </si>
  <si>
    <t>AverageOutput</t>
  </si>
  <si>
    <t>MaxCadence</t>
  </si>
  <si>
    <t>AverageCadence</t>
  </si>
  <si>
    <t>MaxResistance</t>
  </si>
  <si>
    <t>AverageResistance</t>
  </si>
  <si>
    <t>MaxSpeed</t>
  </si>
  <si>
    <t>AverageSpeed</t>
  </si>
  <si>
    <t>MaxHeartRate</t>
  </si>
  <si>
    <t>AverageHeartRate</t>
  </si>
  <si>
    <t>Error</t>
  </si>
  <si>
    <t>Andrew_M_K</t>
  </si>
  <si>
    <t>4464c69c2ae74f6a97d3f84a5f74d0d9</t>
  </si>
  <si>
    <t>Call failed with status code 403 (Forbidden): GET https://api.onepeloton.com/api/user/4464c69c2ae74f6a97d3f84a5f74d0d9/workouts?joins=ride&amp;limit=20&amp;page=0</t>
  </si>
  <si>
    <t>GUnit386</t>
  </si>
  <si>
    <t>57528ac8ce714048b17f303e4c62ef3b</t>
  </si>
  <si>
    <t>Call failed with status code 403 (Forbidden): GET https://api.onepeloton.com/api/user/57528ac8ce714048b17f303e4c62ef3b/workouts?joins=ride&amp;limit=20&amp;page=0</t>
  </si>
  <si>
    <t>000HMY</t>
  </si>
  <si>
    <t>db2e8320530743a69c15b3bf57287285</t>
  </si>
  <si>
    <t>13atman</t>
  </si>
  <si>
    <t>b6ceebd101b040c9b3104193d780ae65</t>
  </si>
  <si>
    <t>COMPLETE</t>
  </si>
  <si>
    <t>ffba68d6e42e4e17b46b9ca83670d28d</t>
  </si>
  <si>
    <t>305Pajamas</t>
  </si>
  <si>
    <t>c52f137c2e834deb83efe053685e69a9</t>
  </si>
  <si>
    <t>31parkway</t>
  </si>
  <si>
    <t>088b9ca676d3444cb5bcd497deeed754</t>
  </si>
  <si>
    <t>8254c8de68c240cf815e4d63cf970808</t>
  </si>
  <si>
    <t>05198df37d1e4fdaa1f926f57a953942</t>
  </si>
  <si>
    <t>6amRealtorDad</t>
  </si>
  <si>
    <t>8b6f166142ea4bb296d7d1060927699a</t>
  </si>
  <si>
    <t>aaham</t>
  </si>
  <si>
    <t>e93d65c4b3b542658306f0f1eb9fc639</t>
  </si>
  <si>
    <t>AaronStapleton</t>
  </si>
  <si>
    <t>4fa4b6247c0a48ee9256ca8e054940f7</t>
  </si>
  <si>
    <t>e9c06c75d53c4a5f99134972f29e73de</t>
  </si>
  <si>
    <t>d639989f6dab45b799dc34d2ce8fa3d8</t>
  </si>
  <si>
    <t>AC_Chill</t>
  </si>
  <si>
    <t>4871d7475ea340b89dc865600f7c3b67</t>
  </si>
  <si>
    <t>Acetonebox</t>
  </si>
  <si>
    <t>419bc3afc60b4366a81489a067ea7e8b</t>
  </si>
  <si>
    <t>Acqua421</t>
  </si>
  <si>
    <t>1dd0d560a9f647fc930fccdd7d58e1f1</t>
  </si>
  <si>
    <t>ACSDad</t>
  </si>
  <si>
    <t>b58687e15ffb4d7287a1d301efd6321c</t>
  </si>
  <si>
    <t>AdaBus</t>
  </si>
  <si>
    <t>00b02dea23e346ed952ba9cc1d9b8c97</t>
  </si>
  <si>
    <t>AdamShawyer</t>
  </si>
  <si>
    <t>f22dda1a433041588c8f14ba7f8b24df</t>
  </si>
  <si>
    <t>d19f4a70b83d448fad0a68218f05b0c9</t>
  </si>
  <si>
    <t>addingchange</t>
  </si>
  <si>
    <t>13e38c1ccb394deea7f683d9e427d16c</t>
  </si>
  <si>
    <t>Agent_032</t>
  </si>
  <si>
    <t>f0abf2c1c70c4ff699370d2fc931b9e9</t>
  </si>
  <si>
    <t>AgentBirdman</t>
  </si>
  <si>
    <t>61fd9b4b168f4c77a8fb681488eb4f72</t>
  </si>
  <si>
    <t>agthang78</t>
  </si>
  <si>
    <t>a8b403b72c5745f8834009866516a87e</t>
  </si>
  <si>
    <t>AirborneEA</t>
  </si>
  <si>
    <t>30e3921ea23644c3995eb9d3fd0bab39</t>
  </si>
  <si>
    <t>162150708b6144cab0696bf2734cfae1</t>
  </si>
  <si>
    <t>AJ21Davies</t>
  </si>
  <si>
    <t>e299b77ebc5946538464a811c1713ae9</t>
  </si>
  <si>
    <t>ajwalks</t>
  </si>
  <si>
    <t>df1913abe5ff477ca9e904e8e377db31</t>
  </si>
  <si>
    <t>ALCyclesCLT</t>
  </si>
  <si>
    <t>c6ffcdf9ceb449c99dec79b18214a93c</t>
  </si>
  <si>
    <t>alexmac224</t>
  </si>
  <si>
    <t>c60748cb2d944cb5bb2c097ea0921439</t>
  </si>
  <si>
    <t>alexstrahan</t>
  </si>
  <si>
    <t>f9f86227da4847eb87ebbebf7c45568d</t>
  </si>
  <si>
    <t>ALL_OUT_KENNY</t>
  </si>
  <si>
    <t>12f2d732a0fa4feb9481fffa55860c42</t>
  </si>
  <si>
    <t>AllPuckStopHere</t>
  </si>
  <si>
    <t>aee63c9ea33444819743b59e07dd5615</t>
  </si>
  <si>
    <t>Alright_Alright</t>
  </si>
  <si>
    <t>134fa9355fa54d6c99d37718b266b0e2</t>
  </si>
  <si>
    <t>AlSarv</t>
  </si>
  <si>
    <t>18174d056015492ea892728bed506dd3</t>
  </si>
  <si>
    <t>AltemusPrime</t>
  </si>
  <si>
    <t>82a148ea746d402b9eb2dd78ff0c3e2a</t>
  </si>
  <si>
    <t>AMOS1982</t>
  </si>
  <si>
    <t>048fe3b7a7644aa2a173cd44d21f711f</t>
  </si>
  <si>
    <t>AndoverMike</t>
  </si>
  <si>
    <t>e23bec3336c44054b7cdbeae0831cb89</t>
  </si>
  <si>
    <t>andyh2121</t>
  </si>
  <si>
    <t>eca1113d08ea4564b43790497ac4d3a8</t>
  </si>
  <si>
    <t>ANoleMann</t>
  </si>
  <si>
    <t>a9fc09e526424b68b789f85ddacef6ea</t>
  </si>
  <si>
    <t>AnthonysAvenger</t>
  </si>
  <si>
    <t>49b2d348867542ad9e58d85dfeb1678c</t>
  </si>
  <si>
    <t>AntsMarching</t>
  </si>
  <si>
    <t>774ace3888f7463faff749c37882a0d1</t>
  </si>
  <si>
    <t>antspins</t>
  </si>
  <si>
    <t>12e3a730e70141fa877dd1d9c191806d</t>
  </si>
  <si>
    <t>AshNicholls</t>
  </si>
  <si>
    <t>7883bde0ec40452faadd1c9d5e7edafe</t>
  </si>
  <si>
    <t>AshParr</t>
  </si>
  <si>
    <t>bdbd8a0a357b48b48fd0fbc8065038fb</t>
  </si>
  <si>
    <t>asque2000</t>
  </si>
  <si>
    <t>0ec6632f1e2240678d5e99f1b77c440f</t>
  </si>
  <si>
    <t>Athlete_at_40</t>
  </si>
  <si>
    <t>06f1465a012242cda14555cb17a92c2a</t>
  </si>
  <si>
    <t>128e918fcc08484792eaa222d48731dc</t>
  </si>
  <si>
    <t>ATXSparty</t>
  </si>
  <si>
    <t>821d699d374e4b76acbe894e2d71417b</t>
  </si>
  <si>
    <t>ffbd69ba1d984beaa6403a97e26d934f</t>
  </si>
  <si>
    <t>AvereFede</t>
  </si>
  <si>
    <t>aab8b2296a194827a0d607b3915733e2</t>
  </si>
  <si>
    <t>AzNcPeregrino</t>
  </si>
  <si>
    <t>50923344660e4ceda01a9744caa260f4</t>
  </si>
  <si>
    <t>Bach2TheFuture</t>
  </si>
  <si>
    <t>fc38cd7aa5e0475689cde9a7e7199bbc</t>
  </si>
  <si>
    <t>Badluck711</t>
  </si>
  <si>
    <t>c978a5273f9b456ab4ccf2b982057fb5</t>
  </si>
  <si>
    <t>bakekasinger</t>
  </si>
  <si>
    <t>d6e67fbf2a4242edb8b0c5bae1642c4c</t>
  </si>
  <si>
    <t>baldketo</t>
  </si>
  <si>
    <t>24e75bce9e154b3e8680d8c2f67518f4</t>
  </si>
  <si>
    <t>BanditsMyHero</t>
  </si>
  <si>
    <t>4f8a543d2fb74d0284efcca834fec35a</t>
  </si>
  <si>
    <t>Banking4kjs</t>
  </si>
  <si>
    <t>f95d9e8d66cd4a928e25e4774c7abb1f</t>
  </si>
  <si>
    <t>barryblanken</t>
  </si>
  <si>
    <t>a882adf9223b405dbdfeb8e4cb3f8e41</t>
  </si>
  <si>
    <t>5d2ec9076707408bb918f7c7efee3d77</t>
  </si>
  <si>
    <t>BayStatePilgrim</t>
  </si>
  <si>
    <t>bf19917c207e4b6c9fe0062934a22034</t>
  </si>
  <si>
    <t>BBaucher</t>
  </si>
  <si>
    <t>8c02470c5ad2455e8b1b8ec05adca7dc</t>
  </si>
  <si>
    <t>bcorb322</t>
  </si>
  <si>
    <t>64032a3973134fa2a64356300450967a</t>
  </si>
  <si>
    <t>BeAGoldfishOn12</t>
  </si>
  <si>
    <t>56ee08c795714c1c9c141551bafdd4ef</t>
  </si>
  <si>
    <t>BeardedKeith</t>
  </si>
  <si>
    <t>5b64feaeb2244206add6299ffaa4fc97</t>
  </si>
  <si>
    <t>BeardedMarvel</t>
  </si>
  <si>
    <t>834ede17cc5746d9bed2ffc7bcb9baec</t>
  </si>
  <si>
    <t>Bear_on_Bike</t>
  </si>
  <si>
    <t>02371d4d28c147b4872dc421455f9623</t>
  </si>
  <si>
    <t>because_pizza</t>
  </si>
  <si>
    <t>498d079394f24efa92e81bde286e3267</t>
  </si>
  <si>
    <t>BECKindasaddle</t>
  </si>
  <si>
    <t>52139258fb544990b031c1f56e3ee13b</t>
  </si>
  <si>
    <t>Beercycles</t>
  </si>
  <si>
    <t>bfdb59726c0d470b908f0b30f42478f1</t>
  </si>
  <si>
    <t>BeerHasCalories</t>
  </si>
  <si>
    <t>174c5402f0a441008ec3863240c8d09d</t>
  </si>
  <si>
    <t>BeersandgearsFL</t>
  </si>
  <si>
    <t>1b53f35264ff4250bc8091585b04b789</t>
  </si>
  <si>
    <t>Benito27</t>
  </si>
  <si>
    <t>1d77ca36a2634636a37e86f2edec687f</t>
  </si>
  <si>
    <t>bennythejet87</t>
  </si>
  <si>
    <t>583fdf22408b431ea50abf88a75c537e</t>
  </si>
  <si>
    <t>bestock16</t>
  </si>
  <si>
    <t>81e4135b609a495dac793b2828151c25</t>
  </si>
  <si>
    <t>BEvansGoCougs</t>
  </si>
  <si>
    <t>a4383425edcc4987abf6f270e2c4fc2d</t>
  </si>
  <si>
    <t>Bfox1985</t>
  </si>
  <si>
    <t>c96935b786e84008a2f26b849b9b0748</t>
  </si>
  <si>
    <t>bgigs</t>
  </si>
  <si>
    <t>63ef33b9454e482b95e49de1e333c82b</t>
  </si>
  <si>
    <t>Biff_McFly</t>
  </si>
  <si>
    <t>7971109df2144d2ea2be3d2cc1d55dda</t>
  </si>
  <si>
    <t>BigALKY</t>
  </si>
  <si>
    <t>0cd52856f3e043c695e38568356cd0aa</t>
  </si>
  <si>
    <t>BigBill596</t>
  </si>
  <si>
    <t>e1ba827f344f4875b1ec5c2507a879e4</t>
  </si>
  <si>
    <t>d82575b4f0dc4f358962be8f556ea563</t>
  </si>
  <si>
    <t>05f2077fa5574877ab64afe52f1c0103</t>
  </si>
  <si>
    <t>4ea72f034f93411297e3926abfdeeb5b</t>
  </si>
  <si>
    <t>BigRon8</t>
  </si>
  <si>
    <t>757785af1a8241cea2fe7bbd1eebdc33</t>
  </si>
  <si>
    <t>BigSexyPeloDan</t>
  </si>
  <si>
    <t>52854fadcd8b4c758c58cc10068cd453</t>
  </si>
  <si>
    <t>bigslim</t>
  </si>
  <si>
    <t>9664aea0745e47e6b374cbd49931e1f2</t>
  </si>
  <si>
    <t>BigSmooth4U</t>
  </si>
  <si>
    <t>63bbc4de5f6d4653b11d9f7c241d4daf</t>
  </si>
  <si>
    <t>Bigtomnomore</t>
  </si>
  <si>
    <t>8967620a54304939814d7801d0939d0a</t>
  </si>
  <si>
    <t>8cc87a99d9634f168caec484947d6fd0</t>
  </si>
  <si>
    <t>BikerEsq</t>
  </si>
  <si>
    <t>9789221d59354bdd89d4a56d2724c6ff</t>
  </si>
  <si>
    <t>b13afaf8cc13431691147328d42d182b</t>
  </si>
  <si>
    <t>BillyHo</t>
  </si>
  <si>
    <t>53faf85700744a1b869ec703e38827a1</t>
  </si>
  <si>
    <t>BlanchDuBois</t>
  </si>
  <si>
    <t>d23d27bbc58a43e39dc6b55338f401f5</t>
  </si>
  <si>
    <t>BLewis12</t>
  </si>
  <si>
    <t>9481b26ac8d34576b69014c4a9e073f0</t>
  </si>
  <si>
    <t>BluegrassRebel</t>
  </si>
  <si>
    <t>52253b6ef04d4f7db058bed9f4a22a7e</t>
  </si>
  <si>
    <t>BlueRanger95</t>
  </si>
  <si>
    <t>ba65a3ba9de149aab4da14e5995f173f</t>
  </si>
  <si>
    <t>BMacin</t>
  </si>
  <si>
    <t>8a8d1e4737474836a95629cff2bf8971</t>
  </si>
  <si>
    <t>05f7a50e3b57433f9d7b8c2811963756</t>
  </si>
  <si>
    <t>BobB4k</t>
  </si>
  <si>
    <t>571f9bbef2194e0ea79f6d36dc36e21b</t>
  </si>
  <si>
    <t>BobbyFranks</t>
  </si>
  <si>
    <t>e278b4e19cd34ad29eddc14e5329d902</t>
  </si>
  <si>
    <t>Bobcatpt</t>
  </si>
  <si>
    <t>67254f230a2147a387bd7117bc72a8df</t>
  </si>
  <si>
    <t>bObw12</t>
  </si>
  <si>
    <t>779303a1bd0d454cab869cbba4c45088</t>
  </si>
  <si>
    <t>69f9a91771404bb2bbd5e7892ae6c0dd</t>
  </si>
  <si>
    <t>Bohab640</t>
  </si>
  <si>
    <t>197613e0e9c1497fa186dc6668094af9</t>
  </si>
  <si>
    <t>BoKo78</t>
  </si>
  <si>
    <t>23d5aa9be0664b65a63b3bdf9be0ce85</t>
  </si>
  <si>
    <t>bondy006</t>
  </si>
  <si>
    <t>582453ab3c1149ca8a8f93ce07f2c474</t>
  </si>
  <si>
    <t>boomercrbn</t>
  </si>
  <si>
    <t>40dced1ea39c4c0cb1f89b315368a0c2</t>
  </si>
  <si>
    <t>BourbonDude</t>
  </si>
  <si>
    <t>6822c55fb0f94da7841249e951081db5</t>
  </si>
  <si>
    <t>BradP15</t>
  </si>
  <si>
    <t>14ce5456fd2749e88484f44e15709ee0</t>
  </si>
  <si>
    <t>075970af41bf4ecf9174bace05eca75f</t>
  </si>
  <si>
    <t>Branks22</t>
  </si>
  <si>
    <t>a745e5dd7153477bac49efac75b4a580</t>
  </si>
  <si>
    <t>Braska_dadbod</t>
  </si>
  <si>
    <t>d5999bbd2f10469b820f374a155001cb</t>
  </si>
  <si>
    <t>bravesvolsbucs</t>
  </si>
  <si>
    <t>d516879ea36d40b2826cad8b1b00155e</t>
  </si>
  <si>
    <t>brettharned</t>
  </si>
  <si>
    <t>eb246ed4a8f04632b37ac9bac33f456f</t>
  </si>
  <si>
    <t>52e2a211c5364e2cb67c89421f2196d2</t>
  </si>
  <si>
    <t>BrewMaester</t>
  </si>
  <si>
    <t>f74303262fca4c4e9ca0ebcd9c51131b</t>
  </si>
  <si>
    <t>BrewScooper</t>
  </si>
  <si>
    <t>9aaa82e36f264bb1a44aeb2210bfac01</t>
  </si>
  <si>
    <t>BrewsForYou</t>
  </si>
  <si>
    <t>2b24fe511d674bb5851a4d507e6b9d3f</t>
  </si>
  <si>
    <t>BrewsnCruisin</t>
  </si>
  <si>
    <t>8a5b706afb88427d98cd9efa48d1063c</t>
  </si>
  <si>
    <t>3f83e7fa3e3b43f4bb19c0479255c208</t>
  </si>
  <si>
    <t>brianjlama</t>
  </si>
  <si>
    <t>8349d8392e3b4e5aa79834a7c223e320</t>
  </si>
  <si>
    <t>fdfc5f95e5ad448c941e620a852f8184</t>
  </si>
  <si>
    <t>bstat86</t>
  </si>
  <si>
    <t>73a004315bbd4610ac6ff56b07718b96</t>
  </si>
  <si>
    <t>BuckeyeGolf4</t>
  </si>
  <si>
    <t>725838615ff94eeaba17a1f86c3db967</t>
  </si>
  <si>
    <t>5c7d69aad09241fca4254293b5d1c49f</t>
  </si>
  <si>
    <t>bvincent5408</t>
  </si>
  <si>
    <t>849354296fae4d0498d99dc0869cc3e1</t>
  </si>
  <si>
    <t>callithowUCit</t>
  </si>
  <si>
    <t>3a2b9b143a654bbeb396663e16ad1623</t>
  </si>
  <si>
    <t>cander15</t>
  </si>
  <si>
    <t>4176eaf7febb4cdb8598390580f0cdd6</t>
  </si>
  <si>
    <t>Candle_Guy</t>
  </si>
  <si>
    <t>de773ddeb0d74e9695aa227d24e111f7</t>
  </si>
  <si>
    <t>efcb493a9e634abda338e438fcf6ed80</t>
  </si>
  <si>
    <t>CaptainCorCore</t>
  </si>
  <si>
    <t>78e1dda85cda4f1c8ed3663fea52c7b1</t>
  </si>
  <si>
    <t>CaptainSnacks</t>
  </si>
  <si>
    <t>6171b6967cca40f1be31c1247d307734</t>
  </si>
  <si>
    <t>d13d0c96e53144c4ae263a3a11b34ade</t>
  </si>
  <si>
    <t>53f19ef4ac0f4007bf4e33056fdd95b0</t>
  </si>
  <si>
    <t>carveitup</t>
  </si>
  <si>
    <t>0443504f61d8436db3d7f9f8e11c83ec</t>
  </si>
  <si>
    <t>9744332c0ed547df920bdd61ddd7e9ab</t>
  </si>
  <si>
    <t>CBfrom77</t>
  </si>
  <si>
    <t>13cf9d1d64b04319b8f4349c11e9d2cf</t>
  </si>
  <si>
    <t>CDubLewis</t>
  </si>
  <si>
    <t>699dd14c25534290a87366830da745ce</t>
  </si>
  <si>
    <t>2eb4684cbdd54485926771e9276fbfd0</t>
  </si>
  <si>
    <t>ChapmanLakeDad</t>
  </si>
  <si>
    <t>f23bfb9518244843ab98a7114a69087f</t>
  </si>
  <si>
    <t>charvey77</t>
  </si>
  <si>
    <t>0bd6c2ce91ac44ccbb84e411f1a5fed3</t>
  </si>
  <si>
    <t>ChaseTheAggie</t>
  </si>
  <si>
    <t>e2ed0da193bf4e028600ca70968fe259</t>
  </si>
  <si>
    <t>ChasingBrownPow</t>
  </si>
  <si>
    <t>77a17489557f44918fcf619e9427f8ef</t>
  </si>
  <si>
    <t>ChasingThatBeat</t>
  </si>
  <si>
    <t>27d243ca2bb44fb9b5af0dbb195db483</t>
  </si>
  <si>
    <t>CHASIN_MyPR</t>
  </si>
  <si>
    <t>1a12ef1b33db486ea4c3e32796151454</t>
  </si>
  <si>
    <t>CheckSix35</t>
  </si>
  <si>
    <t>2cca42699379466fa3a5a62cd4ff7bdf</t>
  </si>
  <si>
    <t>93e86f8541cf44fdb25bba5c5300b131</t>
  </si>
  <si>
    <t>ChefHammond</t>
  </si>
  <si>
    <t>8f1b360ba43f482dbcdd2a06133ae6b5</t>
  </si>
  <si>
    <t>Chefmattl</t>
  </si>
  <si>
    <t>f00289f4227142d7b5a3a9e9f2f37eab</t>
  </si>
  <si>
    <t>ChefScott</t>
  </si>
  <si>
    <t>d09390aa579044c78cb3e21e00e49c6c</t>
  </si>
  <si>
    <t>ChilliWillie</t>
  </si>
  <si>
    <t>6beb70f011824db88ac617b342e16018</t>
  </si>
  <si>
    <t>Chiniak</t>
  </si>
  <si>
    <t>7a5499e0410f4399ac2f6584a86d2b31</t>
  </si>
  <si>
    <t>ChipTheJet</t>
  </si>
  <si>
    <t>bcac2903439b452a9607bc1230dd16c3</t>
  </si>
  <si>
    <t>e890820c86064f72a1f3f82117ae7626</t>
  </si>
  <si>
    <t>Chris151515</t>
  </si>
  <si>
    <t>cb83b5b2e0024aff89b0d34b52e2114f</t>
  </si>
  <si>
    <t>ChrisJenny</t>
  </si>
  <si>
    <t>ecbfb5285d334d75b1551f48a9c218a8</t>
  </si>
  <si>
    <t>chrispugs</t>
  </si>
  <si>
    <t>a0de8bedbd374984ab9a05550d51eb19</t>
  </si>
  <si>
    <t>5595cd3844bf48c0a41cbecf9b76670d</t>
  </si>
  <si>
    <t>CippaRamma</t>
  </si>
  <si>
    <t>cc889bfccc544992abe2e4775d54af9a</t>
  </si>
  <si>
    <t>CLForceDad</t>
  </si>
  <si>
    <t>26e24eb6560e453aa75f464b7ed6d542</t>
  </si>
  <si>
    <t>cliffhanger21</t>
  </si>
  <si>
    <t>8a6943e1bed24e4e9dc520455ae65921</t>
  </si>
  <si>
    <t>8df2328923444d818839d0be90b61608</t>
  </si>
  <si>
    <t>ClydesdaleSpinr</t>
  </si>
  <si>
    <t>c9ad8ccd0c4d4e2fb80e9e263d6a1d0b</t>
  </si>
  <si>
    <t>cmp1977</t>
  </si>
  <si>
    <t>875c69e287b846cabe51ba4ee29514cd</t>
  </si>
  <si>
    <t>a3234c461e714ea4bf86efc8481e6d14</t>
  </si>
  <si>
    <t>colin6ofus</t>
  </si>
  <si>
    <t>f3643c785f6c445b8c6602475f97bda9</t>
  </si>
  <si>
    <t>ComeAtMeBrew</t>
  </si>
  <si>
    <t>4cdcdd1c51114e8e87a98143b28167f0</t>
  </si>
  <si>
    <t>Cool_dad69</t>
  </si>
  <si>
    <t>0f223cff1ece4e17985c32d376578b30</t>
  </si>
  <si>
    <t>CoolHwhip</t>
  </si>
  <si>
    <t>d8b26af658bd4a2faff2c2288fdaee79</t>
  </si>
  <si>
    <t>CopNeedsADonut</t>
  </si>
  <si>
    <t>34790779368e49cdbb6be3e8e5cb6a50</t>
  </si>
  <si>
    <t>CopSpinz4donuts</t>
  </si>
  <si>
    <t>69dd549b00d9411780245a9d3a15fb62</t>
  </si>
  <si>
    <t>CoronarySteel</t>
  </si>
  <si>
    <t>d029f61e73274f7e83d51e1fc7bb4df2</t>
  </si>
  <si>
    <t>CountFasterPlz</t>
  </si>
  <si>
    <t>ce7d33532df34a0781bec0cbffcb7c9d</t>
  </si>
  <si>
    <t>Cowbell_Fever</t>
  </si>
  <si>
    <t>26fadae1cd694ab3aa1eff5cad0a93a1</t>
  </si>
  <si>
    <t>CraigDaniel</t>
  </si>
  <si>
    <t>949db2c1f4334afc98cacc94d9f41863</t>
  </si>
  <si>
    <t>cdee2474bfcb411a8838da2f01e2fde1</t>
  </si>
  <si>
    <t>CRM75</t>
  </si>
  <si>
    <t>a465e46ed6ba48f08c433740c3f3a4b1</t>
  </si>
  <si>
    <t>Crocker12</t>
  </si>
  <si>
    <t>e39ae23f3d08463599a9ed1e1b626f27</t>
  </si>
  <si>
    <t>Crummer18</t>
  </si>
  <si>
    <t>55f7aab9ac95419e9102283b5d9c0e66</t>
  </si>
  <si>
    <t>Crushn4Corndogs</t>
  </si>
  <si>
    <t>8e836110ef8c4c3b8bb95682faf1f578</t>
  </si>
  <si>
    <t>CruznAftrFusion</t>
  </si>
  <si>
    <t>28bd7c2a5b9e4247b8f7957ef0252d89</t>
  </si>
  <si>
    <t>7e0dc1966bb84c7ea5e68d138458fab8</t>
  </si>
  <si>
    <t>cummingsshawn09</t>
  </si>
  <si>
    <t>56de7d35b58547699037edcd0c0b6b0d</t>
  </si>
  <si>
    <t>CuseDocDad</t>
  </si>
  <si>
    <t>03de61a92ba14cc99d2772aeeef814be</t>
  </si>
  <si>
    <t>CutARusty1407</t>
  </si>
  <si>
    <t>0581ae3aa74e42afac78b39b976e30d5</t>
  </si>
  <si>
    <t>Cycletherapist8</t>
  </si>
  <si>
    <t>e7fafe03c34047e0b586cd3e463b98e8</t>
  </si>
  <si>
    <t>Cycletherapy312</t>
  </si>
  <si>
    <t>8522e98a88c74ff4b49380b69b98e24a</t>
  </si>
  <si>
    <t>CyclinFoodie</t>
  </si>
  <si>
    <t>bd2bfb3be71945b9a7885e126f735fdb</t>
  </si>
  <si>
    <t>CyclingFriar</t>
  </si>
  <si>
    <t>b47b7e41f6724d3caae519c3ecfb3b1d</t>
  </si>
  <si>
    <t>CyclinMichaelin</t>
  </si>
  <si>
    <t>a8bfad93b12f47798f5fe61c79aec639</t>
  </si>
  <si>
    <t>CyKoHelio</t>
  </si>
  <si>
    <t>eb54493fd10840f0bbcdc6a3dbfa66dc</t>
  </si>
  <si>
    <t>D1behindU</t>
  </si>
  <si>
    <t>95c90f84343a4e48ac590a25eb0cd87e</t>
  </si>
  <si>
    <t>1703694f798747828a6652cd17c81e0d</t>
  </si>
  <si>
    <t>DadBodasaurus</t>
  </si>
  <si>
    <t>befd2ed10f97497bb3bcdca04a88fa7c</t>
  </si>
  <si>
    <t>154f7ae72e974aa19e6ac0182ae9f60e</t>
  </si>
  <si>
    <t>0a86c23ff2ea4d918210b2ccf8a7d027</t>
  </si>
  <si>
    <t>DadChef</t>
  </si>
  <si>
    <t>8026c05482264797bdfdd71d52af5a4e</t>
  </si>
  <si>
    <t>Dadderall_Bod</t>
  </si>
  <si>
    <t>982362e233db456da037e9a851fb5bfd</t>
  </si>
  <si>
    <t>DaddyDanz</t>
  </si>
  <si>
    <t>cb4463d280db4f88b3e5a8ec355e3e7d</t>
  </si>
  <si>
    <t>DaddyMaregni</t>
  </si>
  <si>
    <t>686824446dc84530add59bf9c9a13351</t>
  </si>
  <si>
    <t>dadjokes13</t>
  </si>
  <si>
    <t>703fbd6b2fce42418b2011eef4a6ed44</t>
  </si>
  <si>
    <t>DadLife20</t>
  </si>
  <si>
    <t>1e11f8542708400983124d62b8fe3866</t>
  </si>
  <si>
    <t>4a2db5623ff24bf6adfb6c98feb32043</t>
  </si>
  <si>
    <t>DadofDorks</t>
  </si>
  <si>
    <t>8f9eec20fc5d46d1bbbe606dc4fc30c5</t>
  </si>
  <si>
    <t>DadofDragons3</t>
  </si>
  <si>
    <t>c2bee7efcdb343599efe67e001c6bd43</t>
  </si>
  <si>
    <t>0ee4c342436d494a9f44c85b48e4e8db</t>
  </si>
  <si>
    <t>DadSpeed</t>
  </si>
  <si>
    <t>3386364190314e9b8f0644d4cef87f1f</t>
  </si>
  <si>
    <t>DadsTestAcct</t>
  </si>
  <si>
    <t>4561797ff1524acc810726fe68238145</t>
  </si>
  <si>
    <t>DadToTwoFish</t>
  </si>
  <si>
    <t>e095c55a4a8444059f545248cc46d61a</t>
  </si>
  <si>
    <t>damthom</t>
  </si>
  <si>
    <t>0c86c104e9084e17b4186d23d84525ad</t>
  </si>
  <si>
    <t>DannoxiD</t>
  </si>
  <si>
    <t>5ea25c523a3f4d919c2c180baed56584</t>
  </si>
  <si>
    <t>dannydreamboat</t>
  </si>
  <si>
    <t>ac54b1a87e5c447f863cc8733e5e6b76</t>
  </si>
  <si>
    <t>DannyNeedsATow</t>
  </si>
  <si>
    <t>50e2f2cf681b42719602f10efcb65274</t>
  </si>
  <si>
    <t>darrinstar</t>
  </si>
  <si>
    <t>d6dcacf09e2d4be59e8834941ea3d189</t>
  </si>
  <si>
    <t>DarthBillium</t>
  </si>
  <si>
    <t>b894584bbd724afab448b901ed204ee8</t>
  </si>
  <si>
    <t>a53e65b2bafc4ba7be26138980b0859f</t>
  </si>
  <si>
    <t>Davesim</t>
  </si>
  <si>
    <t>4e87bae5989646aead4c8c137764e215</t>
  </si>
  <si>
    <t>bb9c915b09c448b28a1f09a6ab97daff</t>
  </si>
  <si>
    <t>DawgFather22</t>
  </si>
  <si>
    <t>1e63875b0bcc46129f63a81f48cf9254</t>
  </si>
  <si>
    <t>12703e2ff9874f4baacb314e275e5d1d</t>
  </si>
  <si>
    <t>DC0D</t>
  </si>
  <si>
    <t>80e9392d4b134a31911a0096e004a54d</t>
  </si>
  <si>
    <t>DCBaseball</t>
  </si>
  <si>
    <t>a33b28e384ef48e0b9a1aa8e9a9aa343</t>
  </si>
  <si>
    <t>61eddcffd1c246caab7e3689c1950a28</t>
  </si>
  <si>
    <t>DDub90</t>
  </si>
  <si>
    <t>133d16e279e24f8ea906c1222f250ad9</t>
  </si>
  <si>
    <t>DeadLegsJosh</t>
  </si>
  <si>
    <t>9db1a77bd5e547b9807eae89f6785948</t>
  </si>
  <si>
    <t>4d679af096db46019e1e5a6093ed56ee</t>
  </si>
  <si>
    <t>Delooge13</t>
  </si>
  <si>
    <t>a2663d26950f46dcb208b089f75c57fe</t>
  </si>
  <si>
    <t>Demed70</t>
  </si>
  <si>
    <t>01cd035ccb794da4a6cebf478ce02b64</t>
  </si>
  <si>
    <t>demonlegs</t>
  </si>
  <si>
    <t>2ff2c5c1098540fe9a4af67492e443a0</t>
  </si>
  <si>
    <t>Dempsey34</t>
  </si>
  <si>
    <t>fc4848b74ea6480aa2062e11511215ed</t>
  </si>
  <si>
    <t>DennisSullivan</t>
  </si>
  <si>
    <t>965b71a899f14a1e9cb7817f3c6b63e9</t>
  </si>
  <si>
    <t>derekgg1</t>
  </si>
  <si>
    <t>06836e80a0a74130927bde32cd9701e8</t>
  </si>
  <si>
    <t>DesignatedDevon</t>
  </si>
  <si>
    <t>541949676eeb4f598e70cf7051a1b085</t>
  </si>
  <si>
    <t>dfally</t>
  </si>
  <si>
    <t>6c790ce9158145eba8da5cc3de238dbc</t>
  </si>
  <si>
    <t>DFWSaint504</t>
  </si>
  <si>
    <t>944aae5622e14b7f81f85f21bd5ff327</t>
  </si>
  <si>
    <t>dgvallus</t>
  </si>
  <si>
    <t>5315db2727224c42b7215ba92471089b</t>
  </si>
  <si>
    <t>DICKEY13</t>
  </si>
  <si>
    <t>d5a5b98e93b14b73b634323162d9d14d</t>
  </si>
  <si>
    <t>0a9182d613ae49a6a08212a571dd7188</t>
  </si>
  <si>
    <t>disney_fangirl</t>
  </si>
  <si>
    <t>9dc54c8da05c4e40b8ce99591ef79e3d</t>
  </si>
  <si>
    <t>DisplacedHoser</t>
  </si>
  <si>
    <t>7f5965c06c454d15b1f5adb6c4d3d9ca</t>
  </si>
  <si>
    <t>DiveAndClimb</t>
  </si>
  <si>
    <t>2d9c277c12b5452cb6ae3fc7e2603969</t>
  </si>
  <si>
    <t>e012c5be75b345d69c704eea8fd7def6</t>
  </si>
  <si>
    <t>_dkmorris</t>
  </si>
  <si>
    <t>319e517544e241fe9c90af9fecf64c20</t>
  </si>
  <si>
    <t>1fda8d75e78c4d88aa21d431ddb25a37</t>
  </si>
  <si>
    <t>dmcginty1019</t>
  </si>
  <si>
    <t>182858f80b1e4244832eb533fc5041dc</t>
  </si>
  <si>
    <t>dmkdaddykong</t>
  </si>
  <si>
    <t>422af49415904e6eb61f7dde3dac8385</t>
  </si>
  <si>
    <t>DocCam71</t>
  </si>
  <si>
    <t>1785968ab8c44bfaa4f4aa36b64b8155</t>
  </si>
  <si>
    <t>Doc_Combat</t>
  </si>
  <si>
    <t>03f58b4cf03d43929b04aefafdfe9cea</t>
  </si>
  <si>
    <t>dfcf5b3065ea462c9af29b561d6c2f80</t>
  </si>
  <si>
    <t>Doc_RJ</t>
  </si>
  <si>
    <t>158d62d75ce54d848755c5a0aa592ec1</t>
  </si>
  <si>
    <t>DoctorAK</t>
  </si>
  <si>
    <t>edb34280fc1d49f596c35381f7fabe92</t>
  </si>
  <si>
    <t>DoctorWalnuts</t>
  </si>
  <si>
    <t>761ae3f7222b415e8ab1ef864d56fae6</t>
  </si>
  <si>
    <t>DodgyNarwhal</t>
  </si>
  <si>
    <t>63de7c7cabc64cdf8346065ebd5d2825</t>
  </si>
  <si>
    <t>DoIt4Me4Them</t>
  </si>
  <si>
    <t>2be7d56fded045118ef81d8272609bed</t>
  </si>
  <si>
    <t>afa647ca80bb40d9a670ddfc696e2842</t>
  </si>
  <si>
    <t>dontgiveaHIIT</t>
  </si>
  <si>
    <t>9c35133487c648fe94dd514343468219</t>
  </si>
  <si>
    <t>dont_ya_clay</t>
  </si>
  <si>
    <t>fe1e9b4ee99348528a2fe0199b2da92a</t>
  </si>
  <si>
    <t>DookieWins</t>
  </si>
  <si>
    <t>e71eb73dd73348b2b4da2a44b08bfc81</t>
  </si>
  <si>
    <t>Dorkasaurus</t>
  </si>
  <si>
    <t>ad23ce1e73c24f0ebf3cb625b0b3d11a</t>
  </si>
  <si>
    <t>draftingoldguy</t>
  </si>
  <si>
    <t>cac8a57904a34c8ebc3973ddeb68c8d0</t>
  </si>
  <si>
    <t>DraMatticDad</t>
  </si>
  <si>
    <t>6a4d87e51d2c4d23b6256fd3168dd470</t>
  </si>
  <si>
    <t>Dr_butts</t>
  </si>
  <si>
    <t>f36446128e2e45eca23857cf6467878d</t>
  </si>
  <si>
    <t>DrDaddy22</t>
  </si>
  <si>
    <t>1a7dbd9b8ed34e4ab41e9ec34efc55e0</t>
  </si>
  <si>
    <t>DrDaddyPete</t>
  </si>
  <si>
    <t>b21475d9b3bd4dc5aa105c560fe60f0a</t>
  </si>
  <si>
    <t>DrewNavyJAG</t>
  </si>
  <si>
    <t>43c039c283834f45a91fea6f589ac455</t>
  </si>
  <si>
    <t>drgutsnstuff</t>
  </si>
  <si>
    <t>ac997f07314341deb144ee4c1773fb19</t>
  </si>
  <si>
    <t>DrinkinDragon</t>
  </si>
  <si>
    <t>01c994e5196d4a6b953b76cecf5c264e</t>
  </si>
  <si>
    <t>a47b37094574417083a5a0ff904e641b</t>
  </si>
  <si>
    <t>654bbe6674424fa18de9bad754ee3180</t>
  </si>
  <si>
    <t>DRU_Hards</t>
  </si>
  <si>
    <t>c9d3175571d44324945ce0f3a30a133a</t>
  </si>
  <si>
    <t>DruOhh</t>
  </si>
  <si>
    <t>65fe4e194752420bb6ca9adc75b3eaa3</t>
  </si>
  <si>
    <t>d_senif</t>
  </si>
  <si>
    <t>6f0fc5db17f34716a2e0f42042e98783</t>
  </si>
  <si>
    <t>dttspartynole</t>
  </si>
  <si>
    <t>7fb9af19bebb4fa6af27b3666cf49de3</t>
  </si>
  <si>
    <t>DuckDuckPato</t>
  </si>
  <si>
    <t>3212c475776643e3be0371946fc04b1a</t>
  </si>
  <si>
    <t>duker387</t>
  </si>
  <si>
    <t>8d60d641c8334563aec9aa6fec1d278d</t>
  </si>
  <si>
    <t>DwightSchrute_</t>
  </si>
  <si>
    <t>340609d700d94f4e89c9e05420782a07</t>
  </si>
  <si>
    <t>eddiedunks</t>
  </si>
  <si>
    <t>ce18a10278fe4f09b343537cecc16da8</t>
  </si>
  <si>
    <t>EEdwards24</t>
  </si>
  <si>
    <t>c7a87d25e9bf42dc8539e5dc02daa8e9</t>
  </si>
  <si>
    <t>El_Cucuy</t>
  </si>
  <si>
    <t>ad77e6a95c624db5af60620dc72dd52d</t>
  </si>
  <si>
    <t>53083477115c42d7b3fe43191c21be4d</t>
  </si>
  <si>
    <t>a4a6b625775042f3bbf3bbe12c76b880</t>
  </si>
  <si>
    <t>Eric_EZRunner_L</t>
  </si>
  <si>
    <t>0379349440844f53aefc6e860b1cdbf5</t>
  </si>
  <si>
    <t>ernivy3</t>
  </si>
  <si>
    <t>2959a5f7f4324a9d8ec97895eea89768</t>
  </si>
  <si>
    <t>E_ROCK4801</t>
  </si>
  <si>
    <t>9ac0e57f3ce64f40bc77909d6e4aa64e</t>
  </si>
  <si>
    <t>ET_Pelo_Home</t>
  </si>
  <si>
    <t>8e614e970c864961bf892aec981e1d53</t>
  </si>
  <si>
    <t>c5c3bf9d57514a52989177d9c27bea94</t>
  </si>
  <si>
    <t>Fatb0y_Slim</t>
  </si>
  <si>
    <t>06c6ed2f452b43ca96fbdf814a3c0d24</t>
  </si>
  <si>
    <t>FatherOf3Drgns</t>
  </si>
  <si>
    <t>918499f01e1a418f96eaa4d43521905e</t>
  </si>
  <si>
    <t>fatkidracing</t>
  </si>
  <si>
    <t>16a94bcacfbe44ebb5b900defe4f8e20</t>
  </si>
  <si>
    <t>FatLad_2_FitDad</t>
  </si>
  <si>
    <t>ab0b7d07a30b463ca29b1ad73cc6d8f7</t>
  </si>
  <si>
    <t>fat_to_fitish</t>
  </si>
  <si>
    <t>8c87ff7ff4fb41e7a7827b3dcb9dd62b</t>
  </si>
  <si>
    <t>fedupfatguy</t>
  </si>
  <si>
    <t>4bd7d53758914644bb935e5ec4e18d7b</t>
  </si>
  <si>
    <t>fc0c4836e8ff4428a0fc85e31e8a1f25</t>
  </si>
  <si>
    <t>FEELtheBURN21</t>
  </si>
  <si>
    <t>93e50b5cef1f489481af4b8e0c798537</t>
  </si>
  <si>
    <t>FEENMACHINE22</t>
  </si>
  <si>
    <t>68d675dd318d4a93b7856adaf67df0ad</t>
  </si>
  <si>
    <t>805e5b1f025e4685aab7975c46a463c3</t>
  </si>
  <si>
    <t>FihMando</t>
  </si>
  <si>
    <t>317042abf7134d35ac46d415a2322a16</t>
  </si>
  <si>
    <t>FilMackem1</t>
  </si>
  <si>
    <t>03dfb89169d6486c925076ed087f949a</t>
  </si>
  <si>
    <t>Firelion88</t>
  </si>
  <si>
    <t>85e02e5e5a3242bcae519d1d101bcafb</t>
  </si>
  <si>
    <t>First_or_Lastt</t>
  </si>
  <si>
    <t>07ea6c4f57ff4c65b3786e4609043254</t>
  </si>
  <si>
    <t>6d1a863b4e174cb5bed8913c14b46cd3</t>
  </si>
  <si>
    <t>FitdadBod_83</t>
  </si>
  <si>
    <t>ccf8cba71b4d4d9c811dd7cdca63e454</t>
  </si>
  <si>
    <t>9037b969f56149adb4f40ae83d92f507</t>
  </si>
  <si>
    <t>FiveSantas</t>
  </si>
  <si>
    <t>82c6e5235b624569971b1df4bbde7be7</t>
  </si>
  <si>
    <t>FlashBrown</t>
  </si>
  <si>
    <t>7170031096f2423e8dc86561651f4fd5</t>
  </si>
  <si>
    <t>b3545f2d5ee04a18924876016b28ba30</t>
  </si>
  <si>
    <t>FlippinJamesO</t>
  </si>
  <si>
    <t>6550c0ac9f024bc4af2089f178ecdf43</t>
  </si>
  <si>
    <t>FLX_Rider</t>
  </si>
  <si>
    <t>6858511665564bf19892d958e4be0cd5</t>
  </si>
  <si>
    <t>c8e73d6fc726407bba8dd0e0c12ec992</t>
  </si>
  <si>
    <t>flyerdrew21</t>
  </si>
  <si>
    <t>393888ec16b14e379c03b4026c1eec3c</t>
  </si>
  <si>
    <t>FlyingYashman</t>
  </si>
  <si>
    <t>b99262659cc44e4e97ccbb852c080b3a</t>
  </si>
  <si>
    <t>_FORD_</t>
  </si>
  <si>
    <t>9eed3b0b0d6847eca0b5e152144499ec</t>
  </si>
  <si>
    <t>eef362cccc694c0cad4db7d20a35d301</t>
  </si>
  <si>
    <t>FourOutfielders</t>
  </si>
  <si>
    <t>57d9cc00762c45708da795d38fbec8cd</t>
  </si>
  <si>
    <t>fresh92704</t>
  </si>
  <si>
    <t>1f708ad9f704476dbbba2db8c4cba559</t>
  </si>
  <si>
    <t>7437e2af576d4c839be484bebc938ae4</t>
  </si>
  <si>
    <t>friscohiller</t>
  </si>
  <si>
    <t>3f83242aa5c7404fac340d3e11b23ef4</t>
  </si>
  <si>
    <t>Froznkid98</t>
  </si>
  <si>
    <t>d4f2012c45d1452cace628cb87c50de5</t>
  </si>
  <si>
    <t>FullMetalMatt</t>
  </si>
  <si>
    <t>98dd7d00f1a44faaa42fc46e32779cd4</t>
  </si>
  <si>
    <t>funkyridr</t>
  </si>
  <si>
    <t>904b34eec07b48cfabc466044903a1e5</t>
  </si>
  <si>
    <t>Gary006</t>
  </si>
  <si>
    <t>d67d71377c2a43f49b4a7043c4ca6939</t>
  </si>
  <si>
    <t>gatoraus</t>
  </si>
  <si>
    <t>6163a55957474ed9bdbd449de5e04a05</t>
  </si>
  <si>
    <t>c341746c4c6a45d38fcaf51aaa705549</t>
  </si>
  <si>
    <t>GatorCharlie</t>
  </si>
  <si>
    <t>7183ca573ce04425893f0929e5b35bea</t>
  </si>
  <si>
    <t>GaysianBiker</t>
  </si>
  <si>
    <t>8ed73728c97a453f8c5b3d6cb49efdd6</t>
  </si>
  <si>
    <t>Geeoff310</t>
  </si>
  <si>
    <t>9f16aba958a34ad3882eac0530a21e04</t>
  </si>
  <si>
    <t>Gene16</t>
  </si>
  <si>
    <t>7a8e331323304ca8a5586c01f0927331</t>
  </si>
  <si>
    <t>e6fd482fe7fb420da49d5f6cf726cf10</t>
  </si>
  <si>
    <t>GetChuckingFit</t>
  </si>
  <si>
    <t>f877cde8ee394da4ae4e2d8a6a520d43</t>
  </si>
  <si>
    <t>Get_it_Betty</t>
  </si>
  <si>
    <t>51d0fa47ca124eb8b9f1be87944913a7</t>
  </si>
  <si>
    <t>GETupSTANDup</t>
  </si>
  <si>
    <t>52acb70116b0460781fcb01ff122410e</t>
  </si>
  <si>
    <t>87651bbb474a4cd98fa229326e4638f5</t>
  </si>
  <si>
    <t>GhostRider856</t>
  </si>
  <si>
    <t>b1680e9f89b44a5f90a60837e45c68d4</t>
  </si>
  <si>
    <t>giantdefyhutson</t>
  </si>
  <si>
    <t>15fd10dbfa954d32bd495c09e19f4df5</t>
  </si>
  <si>
    <t>GibbyGreenGo</t>
  </si>
  <si>
    <t>19bd241d014840fd89f3b7bd42298ecb</t>
  </si>
  <si>
    <t>GirlDad2686</t>
  </si>
  <si>
    <t>ec21d4f7a3f64d57b711147a47ffe590</t>
  </si>
  <si>
    <t>GirldadCoachCPA</t>
  </si>
  <si>
    <t>89b0c69f3f7a440d890757af9dba643c</t>
  </si>
  <si>
    <t>GirlDadInTN</t>
  </si>
  <si>
    <t>4fd1498462c4412694143096ab5ebdb8</t>
  </si>
  <si>
    <t>Girl_Dad_of3</t>
  </si>
  <si>
    <t>7917bc5a4fff4a0f981cdf261112d3b1</t>
  </si>
  <si>
    <t>GirlDadSpinnin</t>
  </si>
  <si>
    <t>78d2f0b89cbb4fafbcae99da8d6df11b</t>
  </si>
  <si>
    <t>0a8a592b36df41b4a6820175a0bdc5db</t>
  </si>
  <si>
    <t>59615d899dbc4d158ceb6fef2a64e164</t>
  </si>
  <si>
    <t>GlutesWitDaFur</t>
  </si>
  <si>
    <t>46aa601c57fa484da3198d1ec3541c0a</t>
  </si>
  <si>
    <t>GoBrazilGo</t>
  </si>
  <si>
    <t>f42b73bde43d4a72938644f7ba3977ed</t>
  </si>
  <si>
    <t>GoCrashGo</t>
  </si>
  <si>
    <t>746fe7100e744b35a54d89cce835eed4</t>
  </si>
  <si>
    <t>GOGOG0</t>
  </si>
  <si>
    <t>9662694af0bd45eca322c3f6af6f6b78</t>
  </si>
  <si>
    <t>golfdad82</t>
  </si>
  <si>
    <t>6bb8d1f50d8b4f82830ae3ebc8e3bc27</t>
  </si>
  <si>
    <t>GonnaFlyNow</t>
  </si>
  <si>
    <t>5b3c8bc5fd6349d69723556a225a5de4</t>
  </si>
  <si>
    <t>Goodguyjeff</t>
  </si>
  <si>
    <t>84e69c37c8584ad596ac2f8890918a20</t>
  </si>
  <si>
    <t>GoodNeighbour</t>
  </si>
  <si>
    <t>918ca4f43dfd4a67a0d323eb60482a6a</t>
  </si>
  <si>
    <t>Grateful_Dad_TX</t>
  </si>
  <si>
    <t>132ecd800db8461b93876215aef84f8d</t>
  </si>
  <si>
    <t>GreenJeepGuy</t>
  </si>
  <si>
    <t>4e9d6cff272f484e87ae03a324edffb7</t>
  </si>
  <si>
    <t>76ca71aa96c7455591502f54740c6616</t>
  </si>
  <si>
    <t>GRL_DAD_X_6</t>
  </si>
  <si>
    <t>c2c77475f5294d27a32446c5268f0051</t>
  </si>
  <si>
    <t>01c46d784e4a4666b579b2b960c95d12</t>
  </si>
  <si>
    <t>gtgoose83</t>
  </si>
  <si>
    <t>68539b33c18d45928510b39d07e6a7d1</t>
  </si>
  <si>
    <t>Guru_R</t>
  </si>
  <si>
    <t>431dad54ccf044a98aea9662010d9a0f</t>
  </si>
  <si>
    <t>guygoesto11</t>
  </si>
  <si>
    <t>05680cd460f745d78e91bbb0ce6c5c9a</t>
  </si>
  <si>
    <t>HaasGene</t>
  </si>
  <si>
    <t>69633b3f36994a28ad6a7133daa6eb64</t>
  </si>
  <si>
    <t>Haavoc1230</t>
  </si>
  <si>
    <t>8f3e594991a143baa65f0751318e7640</t>
  </si>
  <si>
    <t>hadlinho83</t>
  </si>
  <si>
    <t>b67dca5d4d0345418323ca599e5d9775</t>
  </si>
  <si>
    <t>Hahnsolo85</t>
  </si>
  <si>
    <t>892e7c36d41a4cf7a082c7095b9603fd</t>
  </si>
  <si>
    <t>Hallz006</t>
  </si>
  <si>
    <t>367f12b4ee62443aa28fb4f006c97734</t>
  </si>
  <si>
    <t>ae9560b0d65b48a285c3c500c972a15a</t>
  </si>
  <si>
    <t>HardWorkRJ</t>
  </si>
  <si>
    <t>146efde340184980b18f24cc9f42fd77</t>
  </si>
  <si>
    <t>hate2wrkout</t>
  </si>
  <si>
    <t>f408da925fc24369a6d572741d93ddad</t>
  </si>
  <si>
    <t>HaveANiceDave</t>
  </si>
  <si>
    <t>b992a1f5c4a342b4a8ab953b92c2acea</t>
  </si>
  <si>
    <t>HaynieCalves</t>
  </si>
  <si>
    <t>858ebf81f7464a94b30d9aeb49515cd2</t>
  </si>
  <si>
    <t>HaysMe</t>
  </si>
  <si>
    <t>3231bbfc853b4b29ab158b57a7c01bdb</t>
  </si>
  <si>
    <t>Here4FBombs</t>
  </si>
  <si>
    <t>ae087a87b75e4160b8f64d7ad2668f07</t>
  </si>
  <si>
    <t>heyddub</t>
  </si>
  <si>
    <t>d61da5df9e1d496bba50394aaa2f9f34</t>
  </si>
  <si>
    <t>HeyNow_DPT</t>
  </si>
  <si>
    <t>cbdcc18214524af48a433965a1570cc6</t>
  </si>
  <si>
    <t>9a843cb046a54460bf454ce5f4eb68fe</t>
  </si>
  <si>
    <t>HeySlowdownGuys</t>
  </si>
  <si>
    <t>5841435039d44ab5924548792e353dd7</t>
  </si>
  <si>
    <t>HeySpaniard</t>
  </si>
  <si>
    <t>2a8a0c46d80c4095a468100e95f95506</t>
  </si>
  <si>
    <t>a935f4fa622f4be9bc0a20313950523e</t>
  </si>
  <si>
    <t>Higgins823</t>
  </si>
  <si>
    <t>eafb640db20749ca8ef57c9a6cd23d96</t>
  </si>
  <si>
    <t>HockeyDance_Dad</t>
  </si>
  <si>
    <t>67fe9a7812bc4840817394184eec34f4</t>
  </si>
  <si>
    <t>hokiemonarch</t>
  </si>
  <si>
    <t>e7ba9aa2471547e98c07859e4b8572ef</t>
  </si>
  <si>
    <t>Hopkeno</t>
  </si>
  <si>
    <t>22064c273bba4a19b6b7507f8f121ce9</t>
  </si>
  <si>
    <t>hotwheelsson</t>
  </si>
  <si>
    <t>d279537b416f43ac829844ac9b9df305</t>
  </si>
  <si>
    <t>HustlinDChang</t>
  </si>
  <si>
    <t>0f490dc99a6c4bfd8aaca4a1f805f703</t>
  </si>
  <si>
    <t>IAlsoSuckAtGolf</t>
  </si>
  <si>
    <t>6583f7bb19634e0aa60abb6dc7b106a6</t>
  </si>
  <si>
    <t>IansDad</t>
  </si>
  <si>
    <t>639337cdc4614621965006e40e1a440d</t>
  </si>
  <si>
    <t>Ibrake4Pizzzaa</t>
  </si>
  <si>
    <t>a4b56a2111bb4b458a65a076afb9ed86</t>
  </si>
  <si>
    <t>ID_NP_DadOf4</t>
  </si>
  <si>
    <t>366417dddc9848478a1698be5bb095ea</t>
  </si>
  <si>
    <t>6c5df09db21a4f459989be5f85919094</t>
  </si>
  <si>
    <t>Im_Ed</t>
  </si>
  <si>
    <t>f2f61383ad09466faa6a05b52ebd8326</t>
  </si>
  <si>
    <t>IndianaPTbrad</t>
  </si>
  <si>
    <t>e3bc6223bbbd41cd80df3bf25b314091</t>
  </si>
  <si>
    <t>IndyStew</t>
  </si>
  <si>
    <t>c1b9b8d9c9ed4c8bb9325c6226033a99</t>
  </si>
  <si>
    <t>436a5559bb874b538563ea794139f1f0</t>
  </si>
  <si>
    <t>781ad1a3f4314dac92d778a2e80f9841</t>
  </si>
  <si>
    <t>iPedal4PorkRoll</t>
  </si>
  <si>
    <t>a5a4bfba773e488b8155542369cb815a</t>
  </si>
  <si>
    <t>8ca4720d02704085899378803c707ec2</t>
  </si>
  <si>
    <t>ironrev</t>
  </si>
  <si>
    <t>404b2a61729f4853b57162e5e9f1fc90</t>
  </si>
  <si>
    <t>IveGotTheSpinz1</t>
  </si>
  <si>
    <t>03c60a5cb752441caa3c6fad0a4651f4</t>
  </si>
  <si>
    <t>J1mmyleg</t>
  </si>
  <si>
    <t>6c48fceead5c4a9fa1f6b186f2e2517b</t>
  </si>
  <si>
    <t>71332814bc29450d98f7a2a5df28e6c6</t>
  </si>
  <si>
    <t>Jake_C_MSP</t>
  </si>
  <si>
    <t>a95594a4bc2348be875a2522f0aa33e9</t>
  </si>
  <si>
    <t>JakeMan1</t>
  </si>
  <si>
    <t>971aa45b97dd4b1b8c55fbdb53d9f604</t>
  </si>
  <si>
    <t>JakeTeague</t>
  </si>
  <si>
    <t>2d0b6c4e194e4c94a806fa10b27a8f9e</t>
  </si>
  <si>
    <t>jaknow99</t>
  </si>
  <si>
    <t>b25838bb636f4f258d094e343293fd33</t>
  </si>
  <si>
    <t>JamboreeMan</t>
  </si>
  <si>
    <t>da1162e6f74347dcbf57666f9b5c28c7</t>
  </si>
  <si>
    <t>JasonD2</t>
  </si>
  <si>
    <t>5c08e8af4592473d9a48f80650c29d15</t>
  </si>
  <si>
    <t>JasonLNK</t>
  </si>
  <si>
    <t>ac3c466fb1d14010bc106a1bd2400e02</t>
  </si>
  <si>
    <t>jasonpetty</t>
  </si>
  <si>
    <t>48cbd7a8d38f41f69722cf7879b582ce</t>
  </si>
  <si>
    <t>jaxdawg998</t>
  </si>
  <si>
    <t>efcb6114d6c94c44981a73e22e472861</t>
  </si>
  <si>
    <t>JayMan3084</t>
  </si>
  <si>
    <t>ad47313df55345528e1169cd9369798b</t>
  </si>
  <si>
    <t>JayZ1976</t>
  </si>
  <si>
    <t>60dfced57fa548608926d5534b7a0752</t>
  </si>
  <si>
    <t>j_baer</t>
  </si>
  <si>
    <t>63e973337d26489d9cc900450d8759d8</t>
  </si>
  <si>
    <t>JBBallard</t>
  </si>
  <si>
    <t>8a7eabbdaaad423db5de06e992b7e050</t>
  </si>
  <si>
    <t>08ece69062b448e1b6c8668c21314eb7</t>
  </si>
  <si>
    <t>JBLidell</t>
  </si>
  <si>
    <t>5601c7838b51426eac800f7d4e81e03f</t>
  </si>
  <si>
    <t>c175018a6868474f88a682692d25fbd6</t>
  </si>
  <si>
    <t>JBSimpson4</t>
  </si>
  <si>
    <t>38f0edf277b04ddda9e529b6ac876164</t>
  </si>
  <si>
    <t>J_Cyclintime</t>
  </si>
  <si>
    <t>46edad7873fc474eabd933dc2709a57d</t>
  </si>
  <si>
    <t>33d4f15f517942db9b13c6f9e8d6ed63</t>
  </si>
  <si>
    <t>JeffThomas3</t>
  </si>
  <si>
    <t>ce28d02960e84560ae30b7395162fc5a</t>
  </si>
  <si>
    <t>JeremyTheWicked</t>
  </si>
  <si>
    <t>b4f3e037232143b9aaaf765c228cef5e</t>
  </si>
  <si>
    <t>jerseystrÃ¸ng</t>
  </si>
  <si>
    <t>aa19ae19def34c1b8cfc0a9b248dd28e</t>
  </si>
  <si>
    <t>jesse34</t>
  </si>
  <si>
    <t>10b282ec6e4c4fcba4d84f7c56a68002</t>
  </si>
  <si>
    <t>JFreezy1</t>
  </si>
  <si>
    <t>b53ee90a623641aab647b7e76f3c9805</t>
  </si>
  <si>
    <t>0794d14b9f21474ab0678b61847c9725</t>
  </si>
  <si>
    <t>cb23f4f4fe94411c80a50530f7bec900</t>
  </si>
  <si>
    <t>JGtheFNP</t>
  </si>
  <si>
    <t>6219a625b9234e158be7bce09e2c49d7</t>
  </si>
  <si>
    <t>jgutierrezmd</t>
  </si>
  <si>
    <t>246c68ee23a54ed28c8a77a66eeff05c</t>
  </si>
  <si>
    <t>JhOY_Ride1023</t>
  </si>
  <si>
    <t>ac07ee9df6364029bc282cf29fa85d66</t>
  </si>
  <si>
    <t>Jiffy_Lube</t>
  </si>
  <si>
    <t>43fd88b28e46431d8a7f0d9efa56934f</t>
  </si>
  <si>
    <t>jigglyjames</t>
  </si>
  <si>
    <t>c0eb889b9eaa440ea32ca2f1d75c4d2d</t>
  </si>
  <si>
    <t>Jim_Bither</t>
  </si>
  <si>
    <t>8374d0c1995a4f7da9099226af5c3500</t>
  </si>
  <si>
    <t>d8459cd0c23845f787accd017202a553</t>
  </si>
  <si>
    <t>a245689043804e1a95cd1e498f683248</t>
  </si>
  <si>
    <t>jkat87</t>
  </si>
  <si>
    <t>ed1d875778164c37916d0a53f66464f9</t>
  </si>
  <si>
    <t>JKonopinski</t>
  </si>
  <si>
    <t>283b8866b2fa4268b16b3f112d06b9e7</t>
  </si>
  <si>
    <t>JLindholm</t>
  </si>
  <si>
    <t>effbcb4af2ce4e7b8145b3a94a89da19</t>
  </si>
  <si>
    <t>4fe333a4d443499f8ef80cd62bd465b2</t>
  </si>
  <si>
    <t>Joe_nel</t>
  </si>
  <si>
    <t>3330035535af4968a5d45b806e92b459</t>
  </si>
  <si>
    <t>JoeyKar</t>
  </si>
  <si>
    <t>4398239febdc408c84790e00945b3ab0</t>
  </si>
  <si>
    <t>JohnLor</t>
  </si>
  <si>
    <t>b7c1590756144be6b74911b1865a1b93</t>
  </si>
  <si>
    <t>JohnnyCupcakes</t>
  </si>
  <si>
    <t>568792c54e984e4296d0f0cc39bb841a</t>
  </si>
  <si>
    <t>b6b58ac8d6e841ebb17e5c81437d8412</t>
  </si>
  <si>
    <t>Jon_Horton</t>
  </si>
  <si>
    <t>cb38d0bcbc344e3094e7d58b62cf831e</t>
  </si>
  <si>
    <t>JoNix19</t>
  </si>
  <si>
    <t>a0aebfac4f7d4dc58e1689bc514784f3</t>
  </si>
  <si>
    <t>JonPearce1</t>
  </si>
  <si>
    <t>b195ad0fe5574754a5e61d33fe7c940d</t>
  </si>
  <si>
    <t>2063599e84d54532842efbcd9dfda228</t>
  </si>
  <si>
    <t>JPacCrew</t>
  </si>
  <si>
    <t>ca5e9845124c4ab1bcf9e92773109212</t>
  </si>
  <si>
    <t>JPerry99</t>
  </si>
  <si>
    <t>e8ef94f1c445466489f0f9060fad1aee</t>
  </si>
  <si>
    <t>d6f1651e613240b18b438eeddcd5cc9c</t>
  </si>
  <si>
    <t>152259b696d644cba38db09a62bede5c</t>
  </si>
  <si>
    <t>J_Rita8</t>
  </si>
  <si>
    <t>e5b505906ff646408180efbe80f2ff50</t>
  </si>
  <si>
    <t>Jrobert91</t>
  </si>
  <si>
    <t>e0e944bc10474a4bbf37eccd9d75c153</t>
  </si>
  <si>
    <t>jrthompson83</t>
  </si>
  <si>
    <t>4616994ac098406986f26c0154bac164</t>
  </si>
  <si>
    <t>js_loki</t>
  </si>
  <si>
    <t>53c268688c8a454d825e44fd5c154e8a</t>
  </si>
  <si>
    <t>Jstee29</t>
  </si>
  <si>
    <t>5d48e04a95304e26939cfeafd777d503</t>
  </si>
  <si>
    <t>JtothaG</t>
  </si>
  <si>
    <t>04fc711fc59b48039418cd200c45826e</t>
  </si>
  <si>
    <t>30dfb4c55ffd4ab79ff8dda8a61f6b8e</t>
  </si>
  <si>
    <t>Judobum</t>
  </si>
  <si>
    <t>f6bbab71968d4e7881b127281185af7c</t>
  </si>
  <si>
    <t>Justang2</t>
  </si>
  <si>
    <t>7475dd0ad6c94976a275009726491a2d</t>
  </si>
  <si>
    <t>justdlwp</t>
  </si>
  <si>
    <t>0bcf39accc37498bbec3ea4f1578a613</t>
  </si>
  <si>
    <t>JVAVrides311</t>
  </si>
  <si>
    <t>40323b6a9aef4b2aa9c59d9211cb7655</t>
  </si>
  <si>
    <t>JVD</t>
  </si>
  <si>
    <t>8b569c1bc0694e81bbce190653ba0414</t>
  </si>
  <si>
    <t>Kane_Train</t>
  </si>
  <si>
    <t>b0df57260acb4676bde94eec31729d9e</t>
  </si>
  <si>
    <t>Kayakanglr</t>
  </si>
  <si>
    <t>c418c1c66d014f96a73d9e80cc16edd7</t>
  </si>
  <si>
    <t>KBKid23</t>
  </si>
  <si>
    <t>46d6b012174c4c7285b478524039b613</t>
  </si>
  <si>
    <t>KCapps13</t>
  </si>
  <si>
    <t>f61ecfd54f704865ac7e9d376e61928c</t>
  </si>
  <si>
    <t>KDoReMi172</t>
  </si>
  <si>
    <t>011dfa9ff1cf46c2b59b298c30af2ebc</t>
  </si>
  <si>
    <t>kentron82</t>
  </si>
  <si>
    <t>a09205b70c30458ba6432d406e8ec3ba</t>
  </si>
  <si>
    <t>KevCrouch</t>
  </si>
  <si>
    <t>5344d0cb4331448daa7ab8c297baf251</t>
  </si>
  <si>
    <t>e1b9afc04920417c8e281c3cc2460a35</t>
  </si>
  <si>
    <t>KevTut</t>
  </si>
  <si>
    <t>941f99c58ec241fa8c52a47d68097085</t>
  </si>
  <si>
    <t>KickingStolly14</t>
  </si>
  <si>
    <t>6f97b6d330304070bf8f109446e6006a</t>
  </si>
  <si>
    <t>killerwebs</t>
  </si>
  <si>
    <t>95c744ef0a2d4cd89a1526dbdcd9bcb3</t>
  </si>
  <si>
    <t>kimJONpedals</t>
  </si>
  <si>
    <t>65dff8f09d56434d913a941fcfd40e1b</t>
  </si>
  <si>
    <t>caa359baa9194a0286eeb80b195734b3</t>
  </si>
  <si>
    <t>7ba67ac658cf441cbe375137681a730b</t>
  </si>
  <si>
    <t>KingMojito</t>
  </si>
  <si>
    <t>1757c8a990174ffd95225fa568c414a9</t>
  </si>
  <si>
    <t>KirkEvans</t>
  </si>
  <si>
    <t>95c555045a0a4966b44fb9f806fc6ea6</t>
  </si>
  <si>
    <t>kirkyfish</t>
  </si>
  <si>
    <t>7ba40c68c9d049c6a9275b3404f89077</t>
  </si>
  <si>
    <t>9a9955c2eca04662a6bf88643ae6a7df</t>
  </si>
  <si>
    <t>dba1016bb18343f7b8c745c52910d610</t>
  </si>
  <si>
    <t>65402d07572343a18e943c6f53142b32</t>
  </si>
  <si>
    <t>KooldownKyle</t>
  </si>
  <si>
    <t>9464552307d84c1ab8826d493c1f6c99</t>
  </si>
  <si>
    <t>kristapor80</t>
  </si>
  <si>
    <t>f8af6e71a5a34c918607446bdc892407</t>
  </si>
  <si>
    <t>Kulsrfr</t>
  </si>
  <si>
    <t>77158c487c4b4c81bc337ec54ae545fe</t>
  </si>
  <si>
    <t>Kurt423</t>
  </si>
  <si>
    <t>321f2ab5f06948ca8d32b8bcfaa277f9</t>
  </si>
  <si>
    <t>Kurty22</t>
  </si>
  <si>
    <t>e75d15805077484886e6846693986874</t>
  </si>
  <si>
    <t>KY_DAD</t>
  </si>
  <si>
    <t>c91ccd3682c24ec19a4391f8be6473f5</t>
  </si>
  <si>
    <t>Kyle_Crocodile</t>
  </si>
  <si>
    <t>2abc2283fea14a658098166534b608b7</t>
  </si>
  <si>
    <t>kyledbarber</t>
  </si>
  <si>
    <t>22f2ae0c5eba4c9babee794c9712b634</t>
  </si>
  <si>
    <t>KY_Lineman</t>
  </si>
  <si>
    <t>5c17b7d25cac4c92ae696359293c171f</t>
  </si>
  <si>
    <t>L0GG3R</t>
  </si>
  <si>
    <t>004f66759b8d4a709c2c1c6b8b9e28dc</t>
  </si>
  <si>
    <t>LahnoMC</t>
  </si>
  <si>
    <t>2a548d978f5e4155aae8ca365228fbe1</t>
  </si>
  <si>
    <t>add61372169a4e03a870ad9fc2e11052</t>
  </si>
  <si>
    <t>d71f3986af3743128149e3e9df160d01</t>
  </si>
  <si>
    <t>Lebo_16</t>
  </si>
  <si>
    <t>9e01079990734bf3b9ecc3d69a0a2be4</t>
  </si>
  <si>
    <t>5d743026607b47c08c50cda8972b6bad</t>
  </si>
  <si>
    <t>6458710b47754267bee87e45649f20ed</t>
  </si>
  <si>
    <t>Lifes_a_Dance</t>
  </si>
  <si>
    <t>002c9b85884d49c68c371f4539c0b3cd</t>
  </si>
  <si>
    <t>LightningBoltzy</t>
  </si>
  <si>
    <t>e0f0a4a109f048e1800e3f52136b720f</t>
  </si>
  <si>
    <t>LingTran</t>
  </si>
  <si>
    <t>5ccc47d61c2345ecb5dc9b032984ba85</t>
  </si>
  <si>
    <t>livinglifelucky</t>
  </si>
  <si>
    <t>97dfc36451ea43d4a3156a11cd617cd3</t>
  </si>
  <si>
    <t>LLkoolG</t>
  </si>
  <si>
    <t>d1ef2c262cd841b4819902960a158439</t>
  </si>
  <si>
    <t>Lorehavemercy</t>
  </si>
  <si>
    <t>2cd8e877cd8b420eb7d7e52769a99633</t>
  </si>
  <si>
    <t>LSU343</t>
  </si>
  <si>
    <t>9f8d2ae2c99e4b67a226b0326766e798</t>
  </si>
  <si>
    <t>lukechaput</t>
  </si>
  <si>
    <t>0cb03060d59149c1a84f932e7b0822d5</t>
  </si>
  <si>
    <t>lvivanco</t>
  </si>
  <si>
    <t>d950bcf26b9e427ca467a15107ad479f</t>
  </si>
  <si>
    <t>M_and_M_615</t>
  </si>
  <si>
    <t>d84155644725483c8f05a41ff1fe7235</t>
  </si>
  <si>
    <t>Manison</t>
  </si>
  <si>
    <t>b5b64f8fb6f74e04912e48b2089a7c28</t>
  </si>
  <si>
    <t>458c48342dab4583ab390b6d6979e7e1</t>
  </si>
  <si>
    <t>MarathonGorilla</t>
  </si>
  <si>
    <t>6bfa454fc51f4c5e90f753ea180dc60f</t>
  </si>
  <si>
    <t>Mark_Garduno</t>
  </si>
  <si>
    <t>bdea2682fc924926afb535c600a51bb7</t>
  </si>
  <si>
    <t>Master_Builder</t>
  </si>
  <si>
    <t>1da32ded9e6d4795904c967991ac907d</t>
  </si>
  <si>
    <t>matt0988</t>
  </si>
  <si>
    <t>daf701f5b3434221a4e19b142a00bc25</t>
  </si>
  <si>
    <t>50288c5527cd4503ab53efa31128234e</t>
  </si>
  <si>
    <t>MattFritts</t>
  </si>
  <si>
    <t>f2eacb57025c4b339699ea603d617e16</t>
  </si>
  <si>
    <t>9a1770516a2a48e59d369d74c06e385f</t>
  </si>
  <si>
    <t>Matt_SpaceForce</t>
  </si>
  <si>
    <t>8a597aa66f2c4d80bbeed066d035e26b</t>
  </si>
  <si>
    <t>MattyC203</t>
  </si>
  <si>
    <t>374b3c80bab94ed1b0b5994575c5a4eb</t>
  </si>
  <si>
    <t>MCaff</t>
  </si>
  <si>
    <t>561cad376481477cbe65d59deca5f90e</t>
  </si>
  <si>
    <t>McBeard</t>
  </si>
  <si>
    <t>e147653cc8e94a16917f47d0d656c3fd</t>
  </si>
  <si>
    <t>McChuckin</t>
  </si>
  <si>
    <t>6aa337fecdb54d27b28403be146d40d4</t>
  </si>
  <si>
    <t>210b9450c6224fafb938dc38ac997fcb</t>
  </si>
  <si>
    <t>mdavidson716</t>
  </si>
  <si>
    <t>7f34442b26e24aecbceddfa55bfe851d</t>
  </si>
  <si>
    <t>57e8dd99c33e4f91ae92fd5adb6d5188</t>
  </si>
  <si>
    <t>mdworley08</t>
  </si>
  <si>
    <t>2cba733fcded4b0fa1ebb16301f2cc74</t>
  </si>
  <si>
    <t>mearsbend</t>
  </si>
  <si>
    <t>1d5807de005a4e1abf71c23ca0b6681f</t>
  </si>
  <si>
    <t>MHurn</t>
  </si>
  <si>
    <t>036614a051ef47a0865d6caaa6245f6e</t>
  </si>
  <si>
    <t>Midz</t>
  </si>
  <si>
    <t>7a0fe4f4e6524a4ab6e368c0ca6b2bb7</t>
  </si>
  <si>
    <t>MikeCDadof3</t>
  </si>
  <si>
    <t>67eecfccbf324dee88af23af77d5d0ba</t>
  </si>
  <si>
    <t>064eaae29d324b48a5beb31f330f554e</t>
  </si>
  <si>
    <t>mikeonabike25</t>
  </si>
  <si>
    <t>11decd3458f94a689f39662ce456d3e6</t>
  </si>
  <si>
    <t>Mike_on_thebike</t>
  </si>
  <si>
    <t>8c74da049bb2484fafdc73e23f50d18b</t>
  </si>
  <si>
    <t>MikeRidesBike16</t>
  </si>
  <si>
    <t>e99235d0d4714a1dbe75db4c09f44cae</t>
  </si>
  <si>
    <t>MikeRideVT</t>
  </si>
  <si>
    <t>e6b34103a2684df3bae152d03210c6f2</t>
  </si>
  <si>
    <t>84c9eb3107e4405e8305ac3123d7cdf1</t>
  </si>
  <si>
    <t>Mikey_D_of3</t>
  </si>
  <si>
    <t>b97d28cc8b564648bdf2e487d251be31</t>
  </si>
  <si>
    <t>Mikey_P10</t>
  </si>
  <si>
    <t>bc749fa200574e54a663fc731d43bac4</t>
  </si>
  <si>
    <t>d0b638ed4120498f861d44eee472903c</t>
  </si>
  <si>
    <t>Minkey77</t>
  </si>
  <si>
    <t>7da1180d4bab486f854004673b0ec446</t>
  </si>
  <si>
    <t>MisterB17</t>
  </si>
  <si>
    <t>4eced4bda66d4a21952071da2858ff4c</t>
  </si>
  <si>
    <t>mister_finance</t>
  </si>
  <si>
    <t>6dd88410742f449fbec2068b6e2be2c5</t>
  </si>
  <si>
    <t>ea16f2d4fec4427e90daf2260d6f6bda</t>
  </si>
  <si>
    <t>1d0acda8fc794fa5805e6a7c8d4d73d8</t>
  </si>
  <si>
    <t>MJK89</t>
  </si>
  <si>
    <t>ab5c96df202c423cb5551211328db5f8</t>
  </si>
  <si>
    <t>mnmhendricks</t>
  </si>
  <si>
    <t>4904689a27414f70aa07e3bc2a084c8c</t>
  </si>
  <si>
    <t>MoBeyda</t>
  </si>
  <si>
    <t>850e9879d3914d1abff4e635016478bf</t>
  </si>
  <si>
    <t>Moegator</t>
  </si>
  <si>
    <t>e48d686748db4f83b64fa9487cf34c7d</t>
  </si>
  <si>
    <t>81bfbf3d8bb14a76920467886eb2739a</t>
  </si>
  <si>
    <t>morekaobells</t>
  </si>
  <si>
    <t>f269aa1676dd4270bbec72c21930e391</t>
  </si>
  <si>
    <t>moto_moto</t>
  </si>
  <si>
    <t>349d8fac46b647cebbd09b03b371b1a0</t>
  </si>
  <si>
    <t>mporter1987</t>
  </si>
  <si>
    <t>ff2eb0ab27b64903bf9b954098017e70</t>
  </si>
  <si>
    <t>MrAndres321</t>
  </si>
  <si>
    <t>c4c046ad1cdf4c57a08e39bcac6c56fc</t>
  </si>
  <si>
    <t>MrDiamondRing</t>
  </si>
  <si>
    <t>2c0e9a61309e4276a12f4fe75f5128aa</t>
  </si>
  <si>
    <t>mr__hidalgo</t>
  </si>
  <si>
    <t>36f79426f80f429b812f13dcd22accd4</t>
  </si>
  <si>
    <t>MrImpossibleO_o</t>
  </si>
  <si>
    <t>5d0ad9d571fa4c4fbfba0413b3e3ef51</t>
  </si>
  <si>
    <t>a6acda4aee1a4ea197a039b0e024d541</t>
  </si>
  <si>
    <t>mrmyst3rious</t>
  </si>
  <si>
    <t>81f37cc3fdd94640bcf72f2fe0246ebf</t>
  </si>
  <si>
    <t>Mr_Scarpelli</t>
  </si>
  <si>
    <t>a2be54d696e9486799f4e18d0e3158c0</t>
  </si>
  <si>
    <t>MTBikerBob</t>
  </si>
  <si>
    <t>ea456f15a5274b7eb723c2d3d3ef8046</t>
  </si>
  <si>
    <t>MTBWakeSurfer</t>
  </si>
  <si>
    <t>93e21b74357b4cbfb9911179d89262cf</t>
  </si>
  <si>
    <t>mustardstain</t>
  </si>
  <si>
    <t>155263ebb7384d19b4968623d80044e2</t>
  </si>
  <si>
    <t>mvrubino</t>
  </si>
  <si>
    <t>a40517e0a4914916b0d4a909404b61cb</t>
  </si>
  <si>
    <t>MWMorrison</t>
  </si>
  <si>
    <t>6ec38d110a0e46aea10e524889dc1dcd</t>
  </si>
  <si>
    <t>nateb89</t>
  </si>
  <si>
    <t>70c3864230404224874536b0bdfad6ec</t>
  </si>
  <si>
    <t>95b3d03435774cffacacbc37e02f9755</t>
  </si>
  <si>
    <t>NDCrew</t>
  </si>
  <si>
    <t>d92db9b0328249e8945c12b1862b0c95</t>
  </si>
  <si>
    <t>NeilsPoppnWeelz</t>
  </si>
  <si>
    <t>f818c87706db4ba4837b4dd8f536f116</t>
  </si>
  <si>
    <t>2fb580a2b8644e43836d548bbc8856ca</t>
  </si>
  <si>
    <t>9be0e46d6e864aa7833820c6a58a9a6a</t>
  </si>
  <si>
    <t>bdb9c96c8c244dfab31988fa733dd0b1</t>
  </si>
  <si>
    <t>newpdad</t>
  </si>
  <si>
    <t>ae67b3d31650469989ff3ef8100c112c</t>
  </si>
  <si>
    <t>nightoweloff</t>
  </si>
  <si>
    <t>ab9e49e7187249989ba59b09601c8a63</t>
  </si>
  <si>
    <t>Nkbenson10</t>
  </si>
  <si>
    <t>620748eba53647d5a9e10be36aa0c27d</t>
  </si>
  <si>
    <t>No1Cares0911</t>
  </si>
  <si>
    <t>2a54a958ebdb4765af69fbc106a699c4</t>
  </si>
  <si>
    <t>4a7f222ad41f494ca67010f2bab54255</t>
  </si>
  <si>
    <t>NorcoRider12</t>
  </si>
  <si>
    <t>4ffd887c862b453891329e19813e7658</t>
  </si>
  <si>
    <t>NorieDaGreat</t>
  </si>
  <si>
    <t>5acf51db731846cb8941f4906a5ef66f</t>
  </si>
  <si>
    <t>NotEnoughTime</t>
  </si>
  <si>
    <t>a5ff4d3d02a84d90b4ae08db7b29343a</t>
  </si>
  <si>
    <t>Not_so_Iron_man</t>
  </si>
  <si>
    <t>44dcc54ed597416a91033427f367861b</t>
  </si>
  <si>
    <t>NuclearNate</t>
  </si>
  <si>
    <t>b4edb2b1146049bc9dc5a878a78164c3</t>
  </si>
  <si>
    <t>NudderButter</t>
  </si>
  <si>
    <t>4fd1deddc21c4df189ed1d3951355358</t>
  </si>
  <si>
    <t>NuJerzey</t>
  </si>
  <si>
    <t>a124eacdf18a4dd8976df74ec5030e18</t>
  </si>
  <si>
    <t>numb_nuts</t>
  </si>
  <si>
    <t>595e701a89f9493aa737bd550d6501b1</t>
  </si>
  <si>
    <t>NurseAdam</t>
  </si>
  <si>
    <t>c502e26f0b2948f293e875d069fa2149</t>
  </si>
  <si>
    <t>dd448733e7b84e85ba493990c7444844</t>
  </si>
  <si>
    <t>Oh_Really_Oh</t>
  </si>
  <si>
    <t>9c59143aa08a4081bf0204693680d752</t>
  </si>
  <si>
    <t>ole76</t>
  </si>
  <si>
    <t>0f4d0763a7bb4901b570dee278a73ffb</t>
  </si>
  <si>
    <t>omgtaintpain</t>
  </si>
  <si>
    <t>b1f97473b65c4696b4776e1a5e584c58</t>
  </si>
  <si>
    <t>On__Your_Left</t>
  </si>
  <si>
    <t>07f26f45aaa54f59adc9e9dc3933353d</t>
  </si>
  <si>
    <t>Oscar61</t>
  </si>
  <si>
    <t>c4167d803b1e4bf18a251c674218d189</t>
  </si>
  <si>
    <t>Outlaw_Ernie</t>
  </si>
  <si>
    <t>6226ce3de25749f1b7756f52e9442e22</t>
  </si>
  <si>
    <t>PaBell209</t>
  </si>
  <si>
    <t>1db405b4e4e940a583e5718bce8c79b1</t>
  </si>
  <si>
    <t>Paddy_S</t>
  </si>
  <si>
    <t>0528bec2fe0d4c6db17e0f635454c9b8</t>
  </si>
  <si>
    <t>PapaNugg</t>
  </si>
  <si>
    <t>cb2f3875805f442e9840bd2224bae147</t>
  </si>
  <si>
    <t>papastrochak</t>
  </si>
  <si>
    <t>048dbc21c96b473e8b266dfe740563f7</t>
  </si>
  <si>
    <t>9ec801e1dd3f4075aa6030733aa3c7a6</t>
  </si>
  <si>
    <t>PatriotPride</t>
  </si>
  <si>
    <t>918f6ac17a0849bc8521cfc7e91d63c2</t>
  </si>
  <si>
    <t>33c0758dcda9437a87d78feea257067a</t>
  </si>
  <si>
    <t>77a8b4edd8004e34a8b53f927381d4ff</t>
  </si>
  <si>
    <t>paulow</t>
  </si>
  <si>
    <t>d44002e7481f41b39b05581c55aa3a67</t>
  </si>
  <si>
    <t>14f102ea76514956b5d060c989196c37</t>
  </si>
  <si>
    <t>pc33</t>
  </si>
  <si>
    <t>94605587f93f4f78a704aa25b98971e6</t>
  </si>
  <si>
    <t>PCCClubChamp</t>
  </si>
  <si>
    <t>6a58eec101ed4fa5b98827ead83adbe9</t>
  </si>
  <si>
    <t>PedalDaddy50</t>
  </si>
  <si>
    <t>56d55cb2662c4b2fa58db493c1d2448f</t>
  </si>
  <si>
    <t>606f05c747d0498caf0e5fc762877c4e</t>
  </si>
  <si>
    <t>23de3b6ea5cf4422958104ae42858a93</t>
  </si>
  <si>
    <t>PeloHusbandJ</t>
  </si>
  <si>
    <t>9d21aa27a88f4e9686f30f96d08d18bb</t>
  </si>
  <si>
    <t>PeloJoe_81</t>
  </si>
  <si>
    <t>9cbb6522302c47c09275a599c4ae9e32</t>
  </si>
  <si>
    <t>Pelopithecus</t>
  </si>
  <si>
    <t>ab05f11d2a0246deaf377f4195078cbd</t>
  </si>
  <si>
    <t>Peloradoan</t>
  </si>
  <si>
    <t>61d038dfb2fe4f9a90f91948c1315e86</t>
  </si>
  <si>
    <t>PeloRonRon</t>
  </si>
  <si>
    <t>88dd6093b8b14f9b9305573b3d1d6cc2</t>
  </si>
  <si>
    <t>4fa58d9c5e8c46449e669b5fa378785d</t>
  </si>
  <si>
    <t>PeloTWIN35</t>
  </si>
  <si>
    <t>0d1aa1d4abf04eb4b86820ec965089c4</t>
  </si>
  <si>
    <t>Peneloton821</t>
  </si>
  <si>
    <t>f88202dea5d948bbb6b614afeaf39d1f</t>
  </si>
  <si>
    <t>pete_reynolds</t>
  </si>
  <si>
    <t>721bcc4b4d8f49319f24a048b030c8cd</t>
  </si>
  <si>
    <t>PeterZee</t>
  </si>
  <si>
    <t>8bab9c4a42294aa8929cff4a6191190b</t>
  </si>
  <si>
    <t>PhatMattNC</t>
  </si>
  <si>
    <t>b32a8b38be3b4537a67d965e54a7940f</t>
  </si>
  <si>
    <t>PhatOldGuy</t>
  </si>
  <si>
    <t>12a5464c89fc4b90be355dab0591a22d</t>
  </si>
  <si>
    <t>PhillyP333</t>
  </si>
  <si>
    <t>3fc67039666f4bddab2fac226946a017</t>
  </si>
  <si>
    <t>3e7403dad19d435ab0fb0db40b181bc1</t>
  </si>
  <si>
    <t>PiedPiper1422</t>
  </si>
  <si>
    <t>b934ba1145fc4160864aed85117e2f1b</t>
  </si>
  <si>
    <t>PistonPowerSpnr</t>
  </si>
  <si>
    <t>10387333eb4042cba7ece8b840cf5fd0</t>
  </si>
  <si>
    <t>b45e7fe7598d47c38d7641db7c96f133</t>
  </si>
  <si>
    <t>platinov</t>
  </si>
  <si>
    <t>13ff58a4da1a40d98b478c27170d4f9c</t>
  </si>
  <si>
    <t>Plavoton</t>
  </si>
  <si>
    <t>dbc2eb6f359145b285a65c91eae0ead4</t>
  </si>
  <si>
    <t>Player_4</t>
  </si>
  <si>
    <t>854b0f4c5bf6480f899b785ef2983647</t>
  </si>
  <si>
    <t>PlinyTheSlower</t>
  </si>
  <si>
    <t>4ae21296d17e4750a516e8534a5a3fdf</t>
  </si>
  <si>
    <t>PNav0425</t>
  </si>
  <si>
    <t>719ae6ab73f54665a482c6191b543f8a</t>
  </si>
  <si>
    <t>PNWHockeyDad</t>
  </si>
  <si>
    <t>2ecc0ef5779e401a9a205d987774b305</t>
  </si>
  <si>
    <t>f4a46819054d41b89aaaceb951214978</t>
  </si>
  <si>
    <t>PoppaKel</t>
  </si>
  <si>
    <t>28ab54bc34ed4c509da6162eb314784f</t>
  </si>
  <si>
    <t>Power_Wheels</t>
  </si>
  <si>
    <t>fd899157ca8b4b1198f9b04f1a972a70</t>
  </si>
  <si>
    <t>PradDawg</t>
  </si>
  <si>
    <t>cf75e38cdf5e4a8db2acd089040412d9</t>
  </si>
  <si>
    <t>preacherb</t>
  </si>
  <si>
    <t>d96d761903de4723b56d20627b28f54c</t>
  </si>
  <si>
    <t>President_Liam</t>
  </si>
  <si>
    <t>ddb4612144f84124915954286ac09847</t>
  </si>
  <si>
    <t>ProfPoison</t>
  </si>
  <si>
    <t>f75f96b5f008490ebae1e2ffdea217cd</t>
  </si>
  <si>
    <t>Pryscylla</t>
  </si>
  <si>
    <t>b2d977d7e6ed487cbd55bbd43dcb9cc4</t>
  </si>
  <si>
    <t>Psyclesocial</t>
  </si>
  <si>
    <t>ddcffe09973d43deafc582755eea0cf2</t>
  </si>
  <si>
    <t>PT_4EVER</t>
  </si>
  <si>
    <t>bf2594d6b7e041648ed953083b73672c</t>
  </si>
  <si>
    <t>PucksNPedals86</t>
  </si>
  <si>
    <t>bedf052aaaea4baa83cd95597ab7eed1</t>
  </si>
  <si>
    <t>puddlz_24_7</t>
  </si>
  <si>
    <t>9ccd16cae85445048779ed98d0a12166</t>
  </si>
  <si>
    <t>QC_CiderRider</t>
  </si>
  <si>
    <t>1dfd69c0410a46d7880c4f2016cc6110</t>
  </si>
  <si>
    <t>RABJR</t>
  </si>
  <si>
    <t>8e3586da4519412cbece046088e2ed51</t>
  </si>
  <si>
    <t>cc0c1ee0c20c4d008a6d4833217ece3e</t>
  </si>
  <si>
    <t>7e7650c2d48a48dbbfb27372bc07ea82</t>
  </si>
  <si>
    <t>RadDadStig</t>
  </si>
  <si>
    <t>ff2c512b28c840319e4bd31463893ca0</t>
  </si>
  <si>
    <t>999ae1ad2b9e49e6b89f9b4320e3aab2</t>
  </si>
  <si>
    <t>b6c28f8cfde347ee9d9d435f2dafa217</t>
  </si>
  <si>
    <t>f250ecb63b9d48a7a757329d72f3aa48</t>
  </si>
  <si>
    <t>0c39a9cf04f243118a3320f6a2521545</t>
  </si>
  <si>
    <t>rayzcar</t>
  </si>
  <si>
    <t>88d60e49ea1d463ca9705166cc14fac4</t>
  </si>
  <si>
    <t>7b0513cfa0354108ba44fdaceecab9bc</t>
  </si>
  <si>
    <t>reedpanther</t>
  </si>
  <si>
    <t>a8652ba03c5e43c5aeec719341e583f5</t>
  </si>
  <si>
    <t>cb6c279d35e94060998840b3e327692a</t>
  </si>
  <si>
    <t>RevvinKevin1</t>
  </si>
  <si>
    <t>e8155c53db2940e59f6c1a7089316156</t>
  </si>
  <si>
    <t>8b90f6bf2fa1458fa06890fb5f77af11</t>
  </si>
  <si>
    <t>Rhino47</t>
  </si>
  <si>
    <t>24e410c79303429b97b1a40c8bd7a697</t>
  </si>
  <si>
    <t>rich41n</t>
  </si>
  <si>
    <t>c3fa169d66f4420d8fc39228f4e18184</t>
  </si>
  <si>
    <t>richierich7</t>
  </si>
  <si>
    <t>f463d0c1eec04e84bc1531a39ef6bc98</t>
  </si>
  <si>
    <t>RichinToronto</t>
  </si>
  <si>
    <t>2873ae8e387e4e7e8d847e5ef009246e</t>
  </si>
  <si>
    <t>RickScrilla</t>
  </si>
  <si>
    <t>f3af54e54e5643d59e12d38d9f67961b</t>
  </si>
  <si>
    <t>rickyohead</t>
  </si>
  <si>
    <t>5a6838dc5c46477bb9ca007ac14fd7ee</t>
  </si>
  <si>
    <t>Ride4My3boys16</t>
  </si>
  <si>
    <t>4bb2baad7c1b479dbf0d7f6af7e18074</t>
  </si>
  <si>
    <t>RideFrankelRide</t>
  </si>
  <si>
    <t>70f72622f30641f3b3ec4128eb93fe62</t>
  </si>
  <si>
    <t>ride_or_dad</t>
  </si>
  <si>
    <t>36c85efb499e40319640064ce2378fba</t>
  </si>
  <si>
    <t>rides4poptarts</t>
  </si>
  <si>
    <t>da9dee7befbe47fbbff868b24a4ac5a2</t>
  </si>
  <si>
    <t>Ridin4FamRRRMe</t>
  </si>
  <si>
    <t>245cbbc16d2f47ca8fea51f23036669f</t>
  </si>
  <si>
    <t>Riding41Sanity</t>
  </si>
  <si>
    <t>3d322a6056494c6d9b70505bed185b25</t>
  </si>
  <si>
    <t>05678a7ed3cf4c3e9873bdc0691f1eb1</t>
  </si>
  <si>
    <t>RidingForALaff</t>
  </si>
  <si>
    <t>a17e32856f2d4068a9a494ae38e0ff7e</t>
  </si>
  <si>
    <t>RidingWithFuery</t>
  </si>
  <si>
    <t>7f513350878d4900899c4a3b1a915621</t>
  </si>
  <si>
    <t>RipCity2Boston</t>
  </si>
  <si>
    <t>beaceab7eec44cd599e2501a5b2198a9</t>
  </si>
  <si>
    <t>RLau78</t>
  </si>
  <si>
    <t>a3e6f709cd1141aeac3ed2b5d108e627</t>
  </si>
  <si>
    <t>RoadRiderLBG</t>
  </si>
  <si>
    <t>85e469a50ab54c20abf1037e70b3b0be</t>
  </si>
  <si>
    <t>RobCap1</t>
  </si>
  <si>
    <t>aaa25a237b224672aebd94be728186a7</t>
  </si>
  <si>
    <t>RobV123</t>
  </si>
  <si>
    <t>0bc7a87c22784c03b2acf090df753e4f</t>
  </si>
  <si>
    <t>RockyTacos</t>
  </si>
  <si>
    <t>c4e1e20207b84bee90f788d0f9eda870</t>
  </si>
  <si>
    <t>rolorider</t>
  </si>
  <si>
    <t>5cf1eaa8633443e584a87343a66a34c3</t>
  </si>
  <si>
    <t>Ronin2021</t>
  </si>
  <si>
    <t>700b8f8352984204831b5e382556cbb9</t>
  </si>
  <si>
    <t>Roux_en_Y_Guy</t>
  </si>
  <si>
    <t>ca58983ed0af4c5fb7d93160fd7f6c26</t>
  </si>
  <si>
    <t>a9315c5f4ed7446c8ab64deb8d095c3f</t>
  </si>
  <si>
    <t>RTaylor31</t>
  </si>
  <si>
    <t>cde1a460f2544dbc964906e42e6a99ab</t>
  </si>
  <si>
    <t>RuffRiderTC</t>
  </si>
  <si>
    <t>cc00447cfa5f403c94913b8a3e2158c4</t>
  </si>
  <si>
    <t>RugbyRider82</t>
  </si>
  <si>
    <t>1922441497954a728ad5d174b7d78a61</t>
  </si>
  <si>
    <t>rugercon</t>
  </si>
  <si>
    <t>b01bdd0e98aa4933b1f94741d67847ee</t>
  </si>
  <si>
    <t>run4rum</t>
  </si>
  <si>
    <t>b1827f5bc5bb46afa23efb467a28e9b0</t>
  </si>
  <si>
    <t>6955b58d5a3e4178b1c043aa84626afc</t>
  </si>
  <si>
    <t>RunnerMan81</t>
  </si>
  <si>
    <t>fd304a8f62f34b79af40e8180af251da</t>
  </si>
  <si>
    <t>RunningRog</t>
  </si>
  <si>
    <t>45728c8be0414c82a635f14dca4761ee</t>
  </si>
  <si>
    <t>RunsOnCoffeeMD</t>
  </si>
  <si>
    <t>ed678cef131744f88920eda92f9fb5aa</t>
  </si>
  <si>
    <t>RunSpinDoItAgin</t>
  </si>
  <si>
    <t>0f20858a428f4796bc8e8c9323c46135</t>
  </si>
  <si>
    <t>RunTheJoules_</t>
  </si>
  <si>
    <t>29e601e872654dfb8df54884692e94b2</t>
  </si>
  <si>
    <t>ryancadams</t>
  </si>
  <si>
    <t>87e24a43028246ea905a68fda1983d20</t>
  </si>
  <si>
    <t>ryanlkeith</t>
  </si>
  <si>
    <t>c9171f7b3e4b4adbbeedb0964028c52b</t>
  </si>
  <si>
    <t>Ryan_Mc83</t>
  </si>
  <si>
    <t>286b544944a744e7b16fce28bc02727a</t>
  </si>
  <si>
    <t>ryannel24</t>
  </si>
  <si>
    <t>6696d991a1bd401e9f63283011e92b40</t>
  </si>
  <si>
    <t>ryansolimeo</t>
  </si>
  <si>
    <t>4a85a4d43d9d4fa191fb4d613d3374ba</t>
  </si>
  <si>
    <t>RydeOrDie125</t>
  </si>
  <si>
    <t>4802cbc2a3894b28b2bf18810ad34571</t>
  </si>
  <si>
    <t>RySell</t>
  </si>
  <si>
    <t>3efb46f882c9440588809bb6c1774378</t>
  </si>
  <si>
    <t>sablefish</t>
  </si>
  <si>
    <t>d75bbebdeff545f5b490c8de64cdd307</t>
  </si>
  <si>
    <t>Saint_Nick</t>
  </si>
  <si>
    <t>09ee04dc1344410eabcbc84f01577023</t>
  </si>
  <si>
    <t>Sal_123</t>
  </si>
  <si>
    <t>f57cb2caa85f4fd792eb9defedb9665a</t>
  </si>
  <si>
    <t>Samk_AR</t>
  </si>
  <si>
    <t>f7895fe398ac4eb482c1fb8c90566088</t>
  </si>
  <si>
    <t>SamsDad37</t>
  </si>
  <si>
    <t>0529148acbc34853b112f27243b29d44</t>
  </si>
  <si>
    <t>saw_htx</t>
  </si>
  <si>
    <t>2da2ec30ba9b461fa6c4c77eed6a6af9</t>
  </si>
  <si>
    <t>schweddy_nuts</t>
  </si>
  <si>
    <t>322fa507d272446fadc205b9a2182de0</t>
  </si>
  <si>
    <t>scottrudy</t>
  </si>
  <si>
    <t>68f47169f14041f0aa593bc3859ddff0</t>
  </si>
  <si>
    <t>ScottSpin11</t>
  </si>
  <si>
    <t>37ee53ce33d94311a0e299921cafb70f</t>
  </si>
  <si>
    <t>scott_spins7</t>
  </si>
  <si>
    <t>654c87f009af4a1d836b36b27717580e</t>
  </si>
  <si>
    <t>c55e9717f9904133998e94ea92b39660</t>
  </si>
  <si>
    <t>1ab20bc2c4194b7fad53a051aa9b57cb</t>
  </si>
  <si>
    <t>SeanTee</t>
  </si>
  <si>
    <t>58947094d738472c859b4ae17cd1c2d3</t>
  </si>
  <si>
    <t>See_Spot_Spin</t>
  </si>
  <si>
    <t>7bb286e24d4a47f09f7cfd4cfc32ffd4</t>
  </si>
  <si>
    <t>Send_Noods</t>
  </si>
  <si>
    <t>a69ad4a3a6b042ea93d7ba15951aa79d</t>
  </si>
  <si>
    <t>e0df9614360e4ef7a2179682ffd55a0a</t>
  </si>
  <si>
    <t>shagadelic1</t>
  </si>
  <si>
    <t>fc7acade621a475293153579905dcff5</t>
  </si>
  <si>
    <t>709ccc5b49a24e568d5d40f13dfecbd9</t>
  </si>
  <si>
    <t>SharkLawyer</t>
  </si>
  <si>
    <t>01dd8ab92c82467eb9710a63c8a27c91</t>
  </si>
  <si>
    <t>Shawn729</t>
  </si>
  <si>
    <t>6fd263860df445a9938546dd0c5d49a0</t>
  </si>
  <si>
    <t>SinCitySpins</t>
  </si>
  <si>
    <t>b4f84c67dae8461691894c0406e96202</t>
  </si>
  <si>
    <t>SitAllDayITLife</t>
  </si>
  <si>
    <t>fcfd2d65ace840719f17874dd45b407f</t>
  </si>
  <si>
    <t>sjuhawks19</t>
  </si>
  <si>
    <t>177241e85f3b4f7c86358ba0ea1fc1f1</t>
  </si>
  <si>
    <t>27df11a3423c4bfc842d41b3cd3587aa</t>
  </si>
  <si>
    <t>1f7a8e6c88f34cb9ac14a4f82561f1f9</t>
  </si>
  <si>
    <t>slothcycle1130</t>
  </si>
  <si>
    <t>2c72a66ce16547288ea2e2d87b9eddd3</t>
  </si>
  <si>
    <t>Slothnado</t>
  </si>
  <si>
    <t>65e419bce04243dd9250bb1da8fa561b</t>
  </si>
  <si>
    <t>Sluggo250</t>
  </si>
  <si>
    <t>bc6404d6ba784a3cb8e02f386a1fe08c</t>
  </si>
  <si>
    <t>c852184b3c384d41a991139560f0ddd6</t>
  </si>
  <si>
    <t>Smooth_Rider41</t>
  </si>
  <si>
    <t>ff85ba016d024ce797a54917b34ae8cf</t>
  </si>
  <si>
    <t>SoboCuse</t>
  </si>
  <si>
    <t>1cfc28ebcc494632bc7323fd1a9cc398</t>
  </si>
  <si>
    <t>SoCalVader</t>
  </si>
  <si>
    <t>4a42434046f549cc9ac142fd0d99af2a</t>
  </si>
  <si>
    <t>SoldierMedic616</t>
  </si>
  <si>
    <t>308e5276ea264ca2a83a7cc384569bb2</t>
  </si>
  <si>
    <t>SonOfJorEl</t>
  </si>
  <si>
    <t>1ebe175f119b489689518640bfe94122</t>
  </si>
  <si>
    <t>sooner84</t>
  </si>
  <si>
    <t>0c219fd6c1ac4736ac0e13d559de3b1f</t>
  </si>
  <si>
    <t>SouthernSteel</t>
  </si>
  <si>
    <t>a261e4f54060464c81fc610559ba6b60</t>
  </si>
  <si>
    <t>74aec5cde0da4038905f0fe6ed833a6f</t>
  </si>
  <si>
    <t>Sparky6</t>
  </si>
  <si>
    <t>1fe9f19ceba8475589c2e447fcc3a66a</t>
  </si>
  <si>
    <t>f4835491262a4cb3a6521d6fd7ea946a</t>
  </si>
  <si>
    <t>SpeedySteveTN</t>
  </si>
  <si>
    <t>7d1bf4f190ba4d6ab43548f75d313464</t>
  </si>
  <si>
    <t>SpiderSpin</t>
  </si>
  <si>
    <t>f4cff64e41b24bba98dba34c83931131</t>
  </si>
  <si>
    <t>SpinLiftRead</t>
  </si>
  <si>
    <t>19bf2e8e75c64240ba17a94ca56e985d</t>
  </si>
  <si>
    <t>spinner_G</t>
  </si>
  <si>
    <t>c9c0fc22acb24cf4930759feb5e6cc75</t>
  </si>
  <si>
    <t>SpinningDadof4</t>
  </si>
  <si>
    <t>152ed113632b43599c94689a96d8a390</t>
  </si>
  <si>
    <t>SpinningGorilla</t>
  </si>
  <si>
    <t>f90b0c4986d64eca838ca88fb22d1193</t>
  </si>
  <si>
    <t>Spinny_Chris</t>
  </si>
  <si>
    <t>d199e5a1e2cf4e68bcf47c0583eaf081</t>
  </si>
  <si>
    <t>SpinSharkESQ</t>
  </si>
  <si>
    <t>7010c7ad55264cc4be1ee07a1710728a</t>
  </si>
  <si>
    <t>75d6d34dea3441d09ee267a65f03835f</t>
  </si>
  <si>
    <t>SpinThatJawn</t>
  </si>
  <si>
    <t>75db381fb6eb4b938e5cad9421ec15bb</t>
  </si>
  <si>
    <t>Spleenless</t>
  </si>
  <si>
    <t>f12ac78d3363422295fc7f5c4cc56ad6</t>
  </si>
  <si>
    <t>SpokenJest</t>
  </si>
  <si>
    <t>7310752a543147deb43602bbd6f1d16a</t>
  </si>
  <si>
    <t>spsxu2002</t>
  </si>
  <si>
    <t>53cf2f311c9743d0bed4ad7689938f37</t>
  </si>
  <si>
    <t>SteelBoiler</t>
  </si>
  <si>
    <t>e89f9bb6a2e745b6b9f2cbefc523616b</t>
  </si>
  <si>
    <t>Stevew72</t>
  </si>
  <si>
    <t>7bc8c067f7e3402eb323123fec989e34</t>
  </si>
  <si>
    <t>StickmanBB</t>
  </si>
  <si>
    <t>9e966c1435834be6b67d0eaac80c2ec7</t>
  </si>
  <si>
    <t>SugarNova</t>
  </si>
  <si>
    <t>4c3470ddbfeb4d46980dda4cd26dcd56</t>
  </si>
  <si>
    <t>SunnyRider79</t>
  </si>
  <si>
    <t>3ba1c07c11fc449ea2efb93c747671bb</t>
  </si>
  <si>
    <t>SupaDadBod</t>
  </si>
  <si>
    <t>a6a8a7d6dbf94d0e812793a7f1009beb</t>
  </si>
  <si>
    <t>supapedals17</t>
  </si>
  <si>
    <t>78de04ddd99f4eada704a41dcbab3d57</t>
  </si>
  <si>
    <t>Super_Mario2</t>
  </si>
  <si>
    <t>4f5b50d0fd5f4e4ca616286e538b2158</t>
  </si>
  <si>
    <t>Sushiman316</t>
  </si>
  <si>
    <t>bed61f3920604efeb481a6147c7e3b6a</t>
  </si>
  <si>
    <t>sv_rapp</t>
  </si>
  <si>
    <t>af908accb8104af8aacbea51a253d841</t>
  </si>
  <si>
    <t>sweet_scotty</t>
  </si>
  <si>
    <t>61655c631c514f10b1e81406e36fcd68</t>
  </si>
  <si>
    <t>swilson851</t>
  </si>
  <si>
    <t>153597906aed465a896a87d8d5ec0908</t>
  </si>
  <si>
    <t>Swizzle1979</t>
  </si>
  <si>
    <t>13105b9664bf42e3ada4ae676b01142b</t>
  </si>
  <si>
    <t>1b28f029f4ac4d20b4bef126584821ec</t>
  </si>
  <si>
    <t>t0nyV</t>
  </si>
  <si>
    <t>2160e5776d07409a80fd4c0aee1000f2</t>
  </si>
  <si>
    <t>Tanker_</t>
  </si>
  <si>
    <t>c8c7d523b8a04c05ae099a4101843707</t>
  </si>
  <si>
    <t>TattedDadBod</t>
  </si>
  <si>
    <t>da01fb3cb7624dafabe660121137c5e6</t>
  </si>
  <si>
    <t>TAZish67</t>
  </si>
  <si>
    <t>41ca710485e74d21b2438aecfe9c5988</t>
  </si>
  <si>
    <t>tdrake75</t>
  </si>
  <si>
    <t>cad4ec120c004d42846fe5e62654fa79</t>
  </si>
  <si>
    <t>TEACHnBEERZ</t>
  </si>
  <si>
    <t>fafcdf2923c2449887648e0272bf1652</t>
  </si>
  <si>
    <t>Team_Whybark</t>
  </si>
  <si>
    <t>9efe2cb3cd924a4e8fcd07839ed3090d</t>
  </si>
  <si>
    <t>ThakAttack77</t>
  </si>
  <si>
    <t>fa459c0d681342b089d7587c5dfdfc5d</t>
  </si>
  <si>
    <t>ThatGuyNamedJ</t>
  </si>
  <si>
    <t>e3e9605207444b6aae07ca45f25e14cc</t>
  </si>
  <si>
    <t>the_AA_train</t>
  </si>
  <si>
    <t>6c20ac455e69479088b20e4ce1c9ef58</t>
  </si>
  <si>
    <t>f689db3639b745118898725de3a4e6a0</t>
  </si>
  <si>
    <t>thecaptain92</t>
  </si>
  <si>
    <t>7ccad8e370d8491081667981da9fa8c6</t>
  </si>
  <si>
    <t>ece69fd4136e40f2a6f8edb57b44a20b</t>
  </si>
  <si>
    <t>The_Dad_alorian</t>
  </si>
  <si>
    <t>2d52c1aa3c4342218774fffa7fbb866a</t>
  </si>
  <si>
    <t>d8350ce901de4c2595df4157f24b6b1a</t>
  </si>
  <si>
    <t>TheEverglow</t>
  </si>
  <si>
    <t>e7fe56b9516a47eeb4d9b9788b7e49f9</t>
  </si>
  <si>
    <t>TheIronBeagle</t>
  </si>
  <si>
    <t>155b3725058b41d1bf4fd08900c04c31</t>
  </si>
  <si>
    <t>TheKentuckyKona</t>
  </si>
  <si>
    <t>8359f533c8a04533b5f20c18564e435b</t>
  </si>
  <si>
    <t>The_Kusz</t>
  </si>
  <si>
    <t>f990fd3b23fe4741980e16caf8aa85b4</t>
  </si>
  <si>
    <t>TheMellTrain</t>
  </si>
  <si>
    <t>e7e4e67e1d2c48f6aca7732cf23c562b</t>
  </si>
  <si>
    <t>TheNotoriousRDP</t>
  </si>
  <si>
    <t>39b0b3ffed7c4efca8cf959bec720b61</t>
  </si>
  <si>
    <t>ThePaceBetween</t>
  </si>
  <si>
    <t>361e76f99049403dad35c0503723da95</t>
  </si>
  <si>
    <t>thePJ1</t>
  </si>
  <si>
    <t>e4771d1e302d41879493f78d04532091</t>
  </si>
  <si>
    <t>3f19cf541a344787aee288b4f6992589</t>
  </si>
  <si>
    <t>TheRavenFlies</t>
  </si>
  <si>
    <t>5253449e6b0c4d78adacf3786b4810a6</t>
  </si>
  <si>
    <t>TheSpinDoctor22</t>
  </si>
  <si>
    <t>7a678630cdd64064b8d7761bb48dce80</t>
  </si>
  <si>
    <t>67c83bb87ab6483592c1c37b55bcdb36</t>
  </si>
  <si>
    <t>b056beab353c48abbaf6a42745f3b38a</t>
  </si>
  <si>
    <t>thunderbuddies7</t>
  </si>
  <si>
    <t>443ce8b60e88479381544b47b5b87626</t>
  </si>
  <si>
    <t>Thunder_Buddy</t>
  </si>
  <si>
    <t>a6a2a5ba70274203a4e0209ea0e960eb</t>
  </si>
  <si>
    <t>932c7f776981409f8f4997bf3bbfff9c</t>
  </si>
  <si>
    <t>Tigers22</t>
  </si>
  <si>
    <t>060361cbb5994fc59cab45c1d79fc63f</t>
  </si>
  <si>
    <t>T_JONES_</t>
  </si>
  <si>
    <t>e6a1a2783cb34a1fac42e9346558badd</t>
  </si>
  <si>
    <t>tjstarr12</t>
  </si>
  <si>
    <t>3f1ea81cbbef4517b85afce9e72a7b6e</t>
  </si>
  <si>
    <t>2b349fd134af4a309b99daf6fdf50a63</t>
  </si>
  <si>
    <t>Tn_Cycle_Beast</t>
  </si>
  <si>
    <t>41637d48ea394693ba59818fe4078d80</t>
  </si>
  <si>
    <t>2a6699147271442d9980d6ed5a7161f6</t>
  </si>
  <si>
    <t>TobyMagic</t>
  </si>
  <si>
    <t>e74472fb7d6444fbbca0e9ed72ae9121</t>
  </si>
  <si>
    <t>Toddcycle</t>
  </si>
  <si>
    <t>8368d1f6d3b949c19c31cd61fa87fa12</t>
  </si>
  <si>
    <t>Toddles11</t>
  </si>
  <si>
    <t>77b5c69e0360482eb9f27cde8db0f71b</t>
  </si>
  <si>
    <t>TOGA_Thrust</t>
  </si>
  <si>
    <t>5e67d40520234ee0892f722f2964041a</t>
  </si>
  <si>
    <t>tom_jones87</t>
  </si>
  <si>
    <t>eb7ae968a5d948e787875c31fff027a5</t>
  </si>
  <si>
    <t>TomRjr</t>
  </si>
  <si>
    <t>ed9d430231cf4edaa3afbf62772db93b</t>
  </si>
  <si>
    <t>TooManyPancakes</t>
  </si>
  <si>
    <t>b6e46bc3d196405ea994d762bb4e6e59</t>
  </si>
  <si>
    <t>toonz333</t>
  </si>
  <si>
    <t>a43728a4eaea4f86b40adac36b15210b</t>
  </si>
  <si>
    <t>TortoiseJake</t>
  </si>
  <si>
    <t>cc3f5bc06eea42b08fd3d70262cdc8ce</t>
  </si>
  <si>
    <t>ecd742bc68cb470499998361983def1f</t>
  </si>
  <si>
    <t>Trail_Runner78</t>
  </si>
  <si>
    <t>a46510e5cd194fbd89f219812f56dbc1</t>
  </si>
  <si>
    <t>TriFitDad</t>
  </si>
  <si>
    <t>d54b9846ad0b4e4fa99e8c352c1e1d03</t>
  </si>
  <si>
    <t>TroySmith42</t>
  </si>
  <si>
    <t>427580988070456b84fff0b656743da6</t>
  </si>
  <si>
    <t>truffleshuffle4</t>
  </si>
  <si>
    <t>5e6bf8faf34c4e779c6131eb9f11e783</t>
  </si>
  <si>
    <t>Tulleyman</t>
  </si>
  <si>
    <t>2f01f83ae1764063a5a5339406989f2c</t>
  </si>
  <si>
    <t>TurfandTurf</t>
  </si>
  <si>
    <t>97278dc66e4c42e4a4bda3ac8c3d91b7</t>
  </si>
  <si>
    <t>turner37</t>
  </si>
  <si>
    <t>8fb9ac270cb141b39617501506dba624</t>
  </si>
  <si>
    <t>179dad633edf46a498cec4a77daafaf0</t>
  </si>
  <si>
    <t>TWBIII</t>
  </si>
  <si>
    <t>ed37d79a585644b18e8b0ca07f34c6ac</t>
  </si>
  <si>
    <t>TwinDadTony</t>
  </si>
  <si>
    <t>eaaf6b5c1b824dc98ffde44ef1a52498</t>
  </si>
  <si>
    <t>Tx_Rob</t>
  </si>
  <si>
    <t>e90c3df2c2ea498da5148900819ef936</t>
  </si>
  <si>
    <t>TyBikeSpinner</t>
  </si>
  <si>
    <t>dff4f6463f644db1b6e398e5de5b3d51</t>
  </si>
  <si>
    <t>Ulle</t>
  </si>
  <si>
    <t>209d0618c8444793a3c0d85baff6d6ba</t>
  </si>
  <si>
    <t>f552348dd8c44135bb45cf9b331a40d0</t>
  </si>
  <si>
    <t>UnhingedStitch</t>
  </si>
  <si>
    <t>298d9f21870e48b48701c96b187ebb4b</t>
  </si>
  <si>
    <t>43157cca92b447ce8d4a6e83671877cc</t>
  </si>
  <si>
    <t>Up_nAdam</t>
  </si>
  <si>
    <t>11f7c8f173134988be8b7b46ed0d40c5</t>
  </si>
  <si>
    <t>USAF_Pickle</t>
  </si>
  <si>
    <t>e66a1232a1ee49cb81d7fd5d6656a54f</t>
  </si>
  <si>
    <t>VernOnABike</t>
  </si>
  <si>
    <t>682a77db493444718b7aaedb0d5c1025</t>
  </si>
  <si>
    <t>5e9875e6ab164e10a31244b6a5dd8af8</t>
  </si>
  <si>
    <t>a5c9253ad3274e019460fb618c7f8010</t>
  </si>
  <si>
    <t>VolPrincipal</t>
  </si>
  <si>
    <t>5ce1e76a040f4b4f98879d10488d7cdd</t>
  </si>
  <si>
    <t>vypermann</t>
  </si>
  <si>
    <t>125402e8c8c8473bac1b3a5b04ee392d</t>
  </si>
  <si>
    <t>w4sty</t>
  </si>
  <si>
    <t>f0d75f30d59b4a38829f7af50ec270ae</t>
  </si>
  <si>
    <t>wags7707</t>
  </si>
  <si>
    <t>f67e9deb9cc34e6c9e237a521e49a1b3</t>
  </si>
  <si>
    <t>wapowers</t>
  </si>
  <si>
    <t>ae0235e8a4ac49c0aec19c4750f5d8bf</t>
  </si>
  <si>
    <t>WaterIsWet</t>
  </si>
  <si>
    <t>84343cc9743b480391830fe1984aa5fc</t>
  </si>
  <si>
    <t>weeziePZ</t>
  </si>
  <si>
    <t>c4723230e94d4f45ade7adef6759956c</t>
  </si>
  <si>
    <t>WeezySpinz</t>
  </si>
  <si>
    <t>b0237d4859704b558211440d859acb38</t>
  </si>
  <si>
    <t>WeldFlashNBurn</t>
  </si>
  <si>
    <t>3040a934ac6645a0b506f3cb81f41e5b</t>
  </si>
  <si>
    <t>wernerd46</t>
  </si>
  <si>
    <t>9aeeee6dd1e645d691ad231eb819b4c2</t>
  </si>
  <si>
    <t>WhatAboutBob1</t>
  </si>
  <si>
    <t>c5acaa85861d4768896b81d9e1e37d1e</t>
  </si>
  <si>
    <t>Wheel_I_AM</t>
  </si>
  <si>
    <t>4691bbf647e647d281cf8e6dd9ac6465</t>
  </si>
  <si>
    <t>WifeIsAlwysRght</t>
  </si>
  <si>
    <t>3ac1cc07a47944999ff7ca86c2f45499</t>
  </si>
  <si>
    <t>Wilkerspin3</t>
  </si>
  <si>
    <t>d0d46129986a444baec4e2532ba578db</t>
  </si>
  <si>
    <t>Willgetinshape</t>
  </si>
  <si>
    <t>64c7cf80eae349868deeca78265f5591</t>
  </si>
  <si>
    <t>williamssm3</t>
  </si>
  <si>
    <t>c89caefef4b04ae793dedec8007317e8</t>
  </si>
  <si>
    <t>willrey79</t>
  </si>
  <si>
    <t>fd3df362978d4c33b5faf00638e9ea3e</t>
  </si>
  <si>
    <t>WinTheDay2244</t>
  </si>
  <si>
    <t>a827638d75bb476fbccf93077f8a6cbd</t>
  </si>
  <si>
    <t>wishing4fishing</t>
  </si>
  <si>
    <t>38d810e01e2042edafb8029d3cf0a4e7</t>
  </si>
  <si>
    <t>WoldGive2fox</t>
  </si>
  <si>
    <t>0889bc70688b423e94879ab86ab8b729</t>
  </si>
  <si>
    <t>WpgRichard</t>
  </si>
  <si>
    <t>84eb2c6c7f6f469d9f253ad7dc07788f</t>
  </si>
  <si>
    <t>Wreck_It_Jimmy</t>
  </si>
  <si>
    <t>1f9f7691d1a8443f8a64e7b0759d7cc2</t>
  </si>
  <si>
    <t>YeaTank</t>
  </si>
  <si>
    <t>3508e5b8de144eee8072b63c74650ac9</t>
  </si>
  <si>
    <t>Yes_Way_Jose</t>
  </si>
  <si>
    <t>1aadca414920449d8b542b451273085c</t>
  </si>
  <si>
    <t>YO_ADRIAN_79</t>
  </si>
  <si>
    <t>883c4644af92439ca70c5a9f8cf3431a</t>
  </si>
  <si>
    <t>ZaCa14</t>
  </si>
  <si>
    <t>ffc5e3aa52e04b86a414c9ae38eccb8a</t>
  </si>
  <si>
    <t>ZackAttack86</t>
  </si>
  <si>
    <t>d93a27a4aa6f4fc9b12da18345201709</t>
  </si>
  <si>
    <t>f71cd2133b9a417dab40e38cbf01e7b1</t>
  </si>
  <si>
    <t>ZaddyRides</t>
  </si>
  <si>
    <t>be2c950903204f73ac5868ca428a59b7</t>
  </si>
  <si>
    <t>no follow?</t>
  </si>
  <si>
    <t>Not Found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</si>
</sst>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0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164" fontId="5" fillId="3" borderId="0" xfId="1" applyNumberFormat="1" applyFont="1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3" fillId="3" borderId="0" xfId="0" applyFont="1" applyFill="1" applyAlignment="1" applyProtection="1">
      <alignment horizontal="left" vertical="center" wrapText="1"/>
    </xf>
    <xf numFmtId="0" fontId="5" fillId="3" borderId="0" xfId="0" applyFont="1" applyFill="1" applyAlignment="1" applyProtection="1">
      <alignment horizontal="left" vertical="center" wrapText="1"/>
    </xf>
    <xf numFmtId="0" fontId="5" fillId="0" borderId="0" xfId="0" applyFont="1" applyFill="1" applyAlignment="1">
      <alignment horizontal="left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3" borderId="0" xfId="0" applyFont="1" applyFill="1" applyAlignment="1">
      <alignment vertical="top"/>
    </xf>
    <xf numFmtId="0" fontId="9" fillId="0" borderId="0" xfId="0" applyFont="1" applyFill="1" applyAlignment="1">
      <alignment vertical="top"/>
    </xf>
    <xf numFmtId="0" fontId="9" fillId="0" borderId="0" xfId="0" applyFont="1" applyFill="1" applyAlignment="1">
      <alignment horizontal="left" vertical="top"/>
    </xf>
    <xf numFmtId="0" fontId="5" fillId="6" borderId="0" xfId="0" applyFont="1" applyFill="1"/>
    <xf numFmtId="0" fontId="9" fillId="6" borderId="0" xfId="0" applyFont="1" applyFill="1" applyAlignment="1">
      <alignment vertical="top"/>
    </xf>
    <xf numFmtId="0" fontId="9" fillId="9" borderId="0" xfId="0" applyFont="1" applyFill="1" applyAlignment="1">
      <alignment vertical="top"/>
    </xf>
    <xf numFmtId="0" fontId="5" fillId="9" borderId="0" xfId="0" applyFont="1" applyFill="1"/>
    <xf numFmtId="0" fontId="5" fillId="10" borderId="0" xfId="0" applyFont="1" applyFill="1"/>
    <xf numFmtId="0" fontId="9" fillId="10" borderId="0" xfId="0" applyFont="1" applyFill="1" applyAlignment="1">
      <alignment vertical="top"/>
    </xf>
    <xf numFmtId="0" fontId="9" fillId="7" borderId="0" xfId="0" applyFont="1" applyFill="1" applyAlignment="1">
      <alignment vertical="top"/>
    </xf>
    <xf numFmtId="0" fontId="5" fillId="7" borderId="0" xfId="0" applyFont="1" applyFill="1"/>
    <xf numFmtId="0" fontId="1" fillId="0" borderId="0" xfId="0" applyFont="1" applyAlignment="1">
      <alignment horizontal="center"/>
    </xf>
    <xf numFmtId="0" fontId="5" fillId="11" borderId="0" xfId="0" applyFont="1" applyFill="1"/>
    <xf numFmtId="164" fontId="5" fillId="2" borderId="0" xfId="1" applyNumberFormat="1" applyFont="1" applyFill="1"/>
    <xf numFmtId="1" fontId="1" fillId="0" borderId="0" xfId="0" applyNumberFormat="1" applyFont="1"/>
    <xf numFmtId="1" fontId="0" fillId="0" borderId="0" xfId="0" applyNumberFormat="1"/>
    <xf numFmtId="10" fontId="1" fillId="0" borderId="0" xfId="0" applyNumberFormat="1" applyFont="1"/>
    <xf numFmtId="10" fontId="0" fillId="0" borderId="0" xfId="0" applyNumberFormat="1"/>
    <xf numFmtId="2" fontId="1" fillId="0" borderId="0" xfId="0" applyNumberFormat="1" applyFont="1"/>
    <xf numFmtId="2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B4633"/>
      <color rgb="FFADEA00"/>
      <color rgb="FF88B6E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900.04665041223143</c:v>
                </c:pt>
                <c:pt idx="1">
                  <c:v>977.29491763751116</c:v>
                </c:pt>
                <c:pt idx="2">
                  <c:v>885.49863106028602</c:v>
                </c:pt>
                <c:pt idx="3">
                  <c:v>913.64793036791491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533401</xdr:colOff>
      <xdr:row>5</xdr:row>
      <xdr:rowOff>141818</xdr:rowOff>
    </xdr:from>
    <xdr:to>
      <xdr:col>27</xdr:col>
      <xdr:colOff>438151</xdr:colOff>
      <xdr:row>9</xdr:row>
      <xdr:rowOff>29634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693901" y="1316568"/>
          <a:ext cx="4201583" cy="797983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14</xdr:col>
      <xdr:colOff>225425</xdr:colOff>
      <xdr:row>5</xdr:row>
      <xdr:rowOff>4233</xdr:rowOff>
    </xdr:from>
    <xdr:to>
      <xdr:col>17</xdr:col>
      <xdr:colOff>448733</xdr:colOff>
      <xdr:row>7</xdr:row>
      <xdr:rowOff>187228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2925" y="1178983"/>
          <a:ext cx="2064808" cy="712162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88"/>
  <sheetViews>
    <sheetView tabSelected="1" workbookViewId="0"/>
  </sheetViews>
  <sheetFormatPr defaultColWidth="9.140625" defaultRowHeight="15.75" x14ac:dyDescent="0.25"/>
  <cols>
    <col min="1" max="1" width="18.85546875" style="13" customWidth="1"/>
    <col min="2" max="2" width="29.42578125" style="13" customWidth="1"/>
    <col min="3" max="3" width="24" style="13" customWidth="1"/>
    <col min="4" max="4" width="13" style="55" customWidth="1"/>
    <col min="5" max="5" width="4.5703125" style="56" customWidth="1"/>
    <col min="6" max="6" width="19.7109375" style="29" customWidth="1"/>
    <col min="7" max="7" width="18.42578125" style="23" customWidth="1"/>
    <col min="8" max="8" width="25.85546875" style="24" hidden="1" customWidth="1"/>
    <col min="9" max="9" width="34.28515625" style="24" hidden="1" customWidth="1"/>
    <col min="10" max="10" width="16.28515625" style="24" hidden="1" customWidth="1"/>
    <col min="11" max="12" width="15.85546875" style="24" hidden="1" customWidth="1"/>
    <col min="13" max="13" width="2.7109375" style="24" hidden="1" customWidth="1"/>
    <col min="14" max="14" width="22.140625" style="24" hidden="1" customWidth="1"/>
    <col min="15" max="15" width="14" style="25" customWidth="1"/>
    <col min="16" max="18" width="13.85546875" style="26" customWidth="1"/>
    <col min="19" max="19" width="14.28515625" style="24" customWidth="1"/>
    <col min="20" max="20" width="13.85546875" style="27" customWidth="1"/>
    <col min="21" max="21" width="14.85546875" style="28" customWidth="1"/>
    <col min="22" max="22" width="15.7109375" style="24" customWidth="1"/>
    <col min="23" max="16384" width="9.140625" style="10"/>
  </cols>
  <sheetData>
    <row r="1" spans="1:22" s="16" customFormat="1" ht="44.25" customHeight="1" x14ac:dyDescent="0.25">
      <c r="A1" s="15" t="s">
        <v>7</v>
      </c>
      <c r="B1" s="15" t="s">
        <v>0</v>
      </c>
      <c r="C1" s="15" t="s">
        <v>1</v>
      </c>
      <c r="D1" s="52" t="s">
        <v>2</v>
      </c>
      <c r="E1" s="53"/>
      <c r="F1" s="15" t="s">
        <v>4</v>
      </c>
      <c r="G1" s="17" t="s">
        <v>20</v>
      </c>
      <c r="H1" s="15" t="s">
        <v>12</v>
      </c>
      <c r="I1" s="15" t="s">
        <v>8</v>
      </c>
      <c r="J1" s="15" t="s">
        <v>9</v>
      </c>
      <c r="K1" s="15" t="s">
        <v>10</v>
      </c>
      <c r="L1" s="15" t="s">
        <v>11</v>
      </c>
      <c r="N1" s="18" t="s">
        <v>5</v>
      </c>
      <c r="O1" s="19" t="s">
        <v>17</v>
      </c>
      <c r="P1" s="15" t="s">
        <v>13</v>
      </c>
      <c r="Q1" s="15" t="s">
        <v>14</v>
      </c>
      <c r="R1" s="15" t="s">
        <v>15</v>
      </c>
      <c r="S1" s="15" t="s">
        <v>24</v>
      </c>
      <c r="T1" s="20" t="s">
        <v>16</v>
      </c>
      <c r="U1" s="21" t="s">
        <v>6</v>
      </c>
      <c r="V1" s="15" t="s">
        <v>21</v>
      </c>
    </row>
    <row r="2" spans="1:22" x14ac:dyDescent="0.25">
      <c r="A2" s="66" t="s">
        <v>29</v>
      </c>
      <c r="B2" s="10" t="s">
        <v>350</v>
      </c>
      <c r="C2" s="10" t="s">
        <v>351</v>
      </c>
      <c r="D2" s="56">
        <v>429</v>
      </c>
      <c r="F2" s="22">
        <f t="shared" ref="F2:F33" si="0">D2*0.94</f>
        <v>403.26</v>
      </c>
      <c r="G2" s="23">
        <f t="shared" ref="G2:G33" si="1">IF(O2="Not Found",0,F2)</f>
        <v>403.26</v>
      </c>
      <c r="H2" s="59"/>
      <c r="I2" s="59"/>
      <c r="J2" s="59"/>
      <c r="K2" s="59"/>
      <c r="L2" s="59"/>
      <c r="O2" s="25">
        <f>IFERROR(VLOOKUP(C:C,'Results Data'!A:F,6,FALSE), "Not Found")</f>
        <v>417</v>
      </c>
      <c r="P2" s="26">
        <f>IFERROR(VLOOKUP(C:C,'Results Data'!A:M,13,FALSE), "Not Found")</f>
        <v>78</v>
      </c>
      <c r="Q2" s="26" t="b">
        <f>AND('RIDE DATA'!$A$5&lt;'Registration Data'!$P2,'RIDE DATA'!$B$5&gt;'Registration Data'!$P2)</f>
        <v>1</v>
      </c>
      <c r="R2" s="26">
        <f t="shared" ref="R2:R33" si="2">IF(Q2=TRUE,O2*0.03,0)</f>
        <v>12.51</v>
      </c>
      <c r="S2" s="24">
        <f>COUNTIF('Historical Registration Data'!D:D,'Registration Data'!C166)</f>
        <v>0</v>
      </c>
      <c r="T2" s="27">
        <f t="shared" ref="T2:T33" si="3">R2+O2</f>
        <v>429.51</v>
      </c>
      <c r="U2" s="28">
        <f t="shared" ref="U2:U33" si="4">T2/F2</f>
        <v>1.065094479988097</v>
      </c>
      <c r="V2" s="42">
        <f t="shared" ref="V2:V33" si="5">IF(U2&gt;100%,((U2-1)*10000),0)</f>
        <v>650.94479988097032</v>
      </c>
    </row>
    <row r="3" spans="1:22" x14ac:dyDescent="0.25">
      <c r="A3" s="64" t="s">
        <v>28</v>
      </c>
      <c r="B3" s="60" t="s">
        <v>320</v>
      </c>
      <c r="C3" s="60" t="s">
        <v>321</v>
      </c>
      <c r="D3" s="61">
        <v>720</v>
      </c>
      <c r="E3" s="54"/>
      <c r="F3" s="22">
        <f t="shared" si="0"/>
        <v>676.8</v>
      </c>
      <c r="G3" s="23">
        <f t="shared" si="1"/>
        <v>676.8</v>
      </c>
      <c r="H3" s="59"/>
      <c r="I3" s="59"/>
      <c r="J3" s="59"/>
      <c r="K3" s="59"/>
      <c r="L3" s="59"/>
      <c r="O3" s="25">
        <f>IFERROR(VLOOKUP(C:C,'Results Data'!A:F,6,FALSE), "Not Found")</f>
        <v>738</v>
      </c>
      <c r="P3" s="26">
        <f>IFERROR(VLOOKUP(C:C,'Results Data'!A:M,13,FALSE), "Not Found")</f>
        <v>73</v>
      </c>
      <c r="Q3" s="26" t="b">
        <f>AND('RIDE DATA'!$A$5&lt;'Registration Data'!$P3,'RIDE DATA'!$B$5&gt;'Registration Data'!$P3)</f>
        <v>1</v>
      </c>
      <c r="R3" s="26">
        <f t="shared" si="2"/>
        <v>22.14</v>
      </c>
      <c r="S3" s="24">
        <f>COUNTIF('Historical Registration Data'!D:D,'Registration Data'!C151)</f>
        <v>0</v>
      </c>
      <c r="T3" s="27">
        <f t="shared" si="3"/>
        <v>760.14</v>
      </c>
      <c r="U3" s="28">
        <f t="shared" si="4"/>
        <v>1.1231382978723405</v>
      </c>
      <c r="V3" s="72">
        <v>1200</v>
      </c>
    </row>
    <row r="4" spans="1:22" x14ac:dyDescent="0.25">
      <c r="A4" s="68" t="s">
        <v>26</v>
      </c>
      <c r="B4" s="57" t="s">
        <v>161</v>
      </c>
      <c r="C4" s="57" t="s">
        <v>162</v>
      </c>
      <c r="D4" s="58">
        <v>366</v>
      </c>
      <c r="E4" s="54"/>
      <c r="F4" s="22">
        <f t="shared" si="0"/>
        <v>344.03999999999996</v>
      </c>
      <c r="G4" s="23">
        <f t="shared" si="1"/>
        <v>344.03999999999996</v>
      </c>
      <c r="H4" s="59"/>
      <c r="I4" s="59"/>
      <c r="J4" s="59"/>
      <c r="K4" s="59"/>
      <c r="L4" s="59"/>
      <c r="O4" s="25">
        <f>IFERROR(VLOOKUP(C:C,'Results Data'!A:F,6,FALSE), "Not Found")</f>
        <v>372</v>
      </c>
      <c r="P4" s="26">
        <f>IFERROR(VLOOKUP(C:C,'Results Data'!A:M,13,FALSE), "Not Found")</f>
        <v>83</v>
      </c>
      <c r="Q4" s="26" t="b">
        <f>AND('RIDE DATA'!$A$5&lt;'Registration Data'!$P4,'RIDE DATA'!$B$5&gt;'Registration Data'!$P4)</f>
        <v>0</v>
      </c>
      <c r="R4" s="26">
        <f t="shared" si="2"/>
        <v>0</v>
      </c>
      <c r="S4" s="24">
        <f>COUNTIF('Historical Registration Data'!D:D,'Registration Data'!C67)</f>
        <v>0</v>
      </c>
      <c r="T4" s="27">
        <f t="shared" si="3"/>
        <v>372</v>
      </c>
      <c r="U4" s="28">
        <f t="shared" si="4"/>
        <v>1.0812696198116498</v>
      </c>
      <c r="V4" s="42">
        <f t="shared" si="5"/>
        <v>812.69619811649818</v>
      </c>
    </row>
    <row r="5" spans="1:22" x14ac:dyDescent="0.25">
      <c r="A5" s="68" t="s">
        <v>26</v>
      </c>
      <c r="B5" s="57" t="s">
        <v>48</v>
      </c>
      <c r="C5" s="57" t="s">
        <v>49</v>
      </c>
      <c r="D5" s="58">
        <v>441</v>
      </c>
      <c r="E5" s="54"/>
      <c r="F5" s="22">
        <f t="shared" si="0"/>
        <v>414.53999999999996</v>
      </c>
      <c r="G5" s="23">
        <f t="shared" si="1"/>
        <v>414.53999999999996</v>
      </c>
      <c r="H5" s="59" t="s">
        <v>404</v>
      </c>
      <c r="I5" s="59"/>
      <c r="J5" s="59"/>
      <c r="K5" s="59"/>
      <c r="L5" s="59"/>
      <c r="O5" s="25">
        <f>IFERROR(VLOOKUP(C:C,'Results Data'!A:F,6,FALSE), "Not Found")</f>
        <v>433</v>
      </c>
      <c r="P5" s="26">
        <f>IFERROR(VLOOKUP(C:C,'Results Data'!A:M,13,FALSE), "Not Found")</f>
        <v>74</v>
      </c>
      <c r="Q5" s="26" t="b">
        <f>AND('RIDE DATA'!$A$5&lt;'Registration Data'!$P5,'RIDE DATA'!$B$5&gt;'Registration Data'!$P5)</f>
        <v>1</v>
      </c>
      <c r="R5" s="26">
        <f t="shared" si="2"/>
        <v>12.99</v>
      </c>
      <c r="S5" s="24">
        <f>COUNTIF('Historical Registration Data'!D:D,'Registration Data'!C10)</f>
        <v>0</v>
      </c>
      <c r="T5" s="27">
        <f t="shared" si="3"/>
        <v>445.99</v>
      </c>
      <c r="U5" s="28">
        <f t="shared" si="4"/>
        <v>1.0758672263231535</v>
      </c>
      <c r="V5" s="42">
        <f t="shared" si="5"/>
        <v>758.67226323153454</v>
      </c>
    </row>
    <row r="6" spans="1:22" x14ac:dyDescent="0.25">
      <c r="A6" s="64" t="s">
        <v>28</v>
      </c>
      <c r="B6" s="57" t="s">
        <v>269</v>
      </c>
      <c r="C6" s="57" t="s">
        <v>270</v>
      </c>
      <c r="D6" s="58">
        <v>261</v>
      </c>
      <c r="E6" s="54"/>
      <c r="F6" s="22">
        <f t="shared" si="0"/>
        <v>245.33999999999997</v>
      </c>
      <c r="G6" s="23">
        <f t="shared" si="1"/>
        <v>245.33999999999997</v>
      </c>
      <c r="H6" s="59"/>
      <c r="I6" s="59"/>
      <c r="J6" s="59"/>
      <c r="K6" s="59"/>
      <c r="L6" s="59"/>
      <c r="O6" s="25">
        <f>IFERROR(VLOOKUP(C:C,'Results Data'!A:F,6,FALSE), "Not Found")</f>
        <v>223</v>
      </c>
      <c r="P6" s="26">
        <f>IFERROR(VLOOKUP(C:C,'Results Data'!A:M,13,FALSE), "Not Found")</f>
        <v>78</v>
      </c>
      <c r="Q6" s="26" t="b">
        <f>AND('RIDE DATA'!$A$5&lt;'Registration Data'!$P6,'RIDE DATA'!$B$5&gt;'Registration Data'!$P6)</f>
        <v>1</v>
      </c>
      <c r="R6" s="26">
        <f t="shared" si="2"/>
        <v>6.6899999999999995</v>
      </c>
      <c r="S6" s="24">
        <f>COUNTIF('Historical Registration Data'!D:D,'Registration Data'!C122)</f>
        <v>0</v>
      </c>
      <c r="T6" s="27">
        <f t="shared" si="3"/>
        <v>229.69</v>
      </c>
      <c r="U6" s="28">
        <f t="shared" si="4"/>
        <v>0.93621097252792052</v>
      </c>
      <c r="V6" s="42">
        <f t="shared" si="5"/>
        <v>0</v>
      </c>
    </row>
    <row r="7" spans="1:22" x14ac:dyDescent="0.25">
      <c r="A7" s="64" t="s">
        <v>2036</v>
      </c>
      <c r="B7" s="57" t="s">
        <v>233</v>
      </c>
      <c r="C7" s="57" t="s">
        <v>234</v>
      </c>
      <c r="D7" s="58">
        <v>393</v>
      </c>
      <c r="E7" s="54"/>
      <c r="F7" s="22">
        <f t="shared" si="0"/>
        <v>369.41999999999996</v>
      </c>
      <c r="G7" s="23">
        <f t="shared" si="1"/>
        <v>0</v>
      </c>
      <c r="H7" s="59" t="s">
        <v>416</v>
      </c>
      <c r="I7" s="59" t="s">
        <v>407</v>
      </c>
      <c r="J7" s="59"/>
      <c r="K7" s="59"/>
      <c r="L7" s="59"/>
      <c r="O7" s="25" t="str">
        <f>IFERROR(VLOOKUP(C:C,'Results Data'!A:F,6,FALSE), "Not Found")</f>
        <v>Not Found</v>
      </c>
      <c r="P7" s="26" t="str">
        <f>IFERROR(VLOOKUP(C:C,'Results Data'!A:M,13,FALSE), "Not Found")</f>
        <v>Not Found</v>
      </c>
      <c r="Q7" s="26" t="b">
        <f>AND('RIDE DATA'!$A$5&lt;'Registration Data'!$P7,'RIDE DATA'!$B$5&gt;'Registration Data'!$P7)</f>
        <v>0</v>
      </c>
      <c r="R7" s="26">
        <f t="shared" si="2"/>
        <v>0</v>
      </c>
      <c r="S7" s="24">
        <f>COUNTIF('Historical Registration Data'!D:D,'Registration Data'!C103)</f>
        <v>0</v>
      </c>
      <c r="T7" s="27" t="e">
        <f t="shared" si="3"/>
        <v>#VALUE!</v>
      </c>
      <c r="U7" s="28" t="e">
        <f t="shared" si="4"/>
        <v>#VALUE!</v>
      </c>
      <c r="V7" s="42"/>
    </row>
    <row r="8" spans="1:22" x14ac:dyDescent="0.25">
      <c r="A8" s="67" t="s">
        <v>29</v>
      </c>
      <c r="B8" s="57" t="s">
        <v>46</v>
      </c>
      <c r="C8" s="57" t="s">
        <v>47</v>
      </c>
      <c r="D8" s="58">
        <v>465</v>
      </c>
      <c r="E8" s="54"/>
      <c r="F8" s="22">
        <f t="shared" si="0"/>
        <v>437.09999999999997</v>
      </c>
      <c r="G8" s="23">
        <f t="shared" si="1"/>
        <v>437.09999999999997</v>
      </c>
      <c r="H8" s="59"/>
      <c r="I8" s="59"/>
      <c r="J8" s="59"/>
      <c r="K8" s="59"/>
      <c r="L8" s="59"/>
      <c r="O8" s="25">
        <f>IFERROR(VLOOKUP(C:C,'Results Data'!A:F,6,FALSE), "Not Found")</f>
        <v>439</v>
      </c>
      <c r="P8" s="26">
        <f>IFERROR(VLOOKUP(C:C,'Results Data'!A:M,13,FALSE), "Not Found")</f>
        <v>78</v>
      </c>
      <c r="Q8" s="26" t="b">
        <f>AND('RIDE DATA'!$A$5&lt;'Registration Data'!$P8,'RIDE DATA'!$B$5&gt;'Registration Data'!$P8)</f>
        <v>1</v>
      </c>
      <c r="R8" s="26">
        <f t="shared" si="2"/>
        <v>13.17</v>
      </c>
      <c r="S8" s="24">
        <f>COUNTIF('Historical Registration Data'!D:D,'Registration Data'!C9)</f>
        <v>0</v>
      </c>
      <c r="T8" s="27">
        <f t="shared" si="3"/>
        <v>452.17</v>
      </c>
      <c r="U8" s="28">
        <f t="shared" si="4"/>
        <v>1.0344772363303594</v>
      </c>
      <c r="V8" s="42">
        <f t="shared" si="5"/>
        <v>344.77236330359375</v>
      </c>
    </row>
    <row r="9" spans="1:22" x14ac:dyDescent="0.25">
      <c r="A9" s="64" t="s">
        <v>28</v>
      </c>
      <c r="B9" s="57" t="s">
        <v>89</v>
      </c>
      <c r="C9" s="57" t="s">
        <v>90</v>
      </c>
      <c r="D9" s="58">
        <v>491</v>
      </c>
      <c r="E9" s="54"/>
      <c r="F9" s="22">
        <f t="shared" si="0"/>
        <v>461.53999999999996</v>
      </c>
      <c r="G9" s="23">
        <f t="shared" si="1"/>
        <v>461.53999999999996</v>
      </c>
      <c r="H9" s="59" t="s">
        <v>404</v>
      </c>
      <c r="I9" s="59" t="s">
        <v>405</v>
      </c>
      <c r="J9" s="59"/>
      <c r="K9" s="59"/>
      <c r="L9" s="59" t="s">
        <v>417</v>
      </c>
      <c r="O9" s="25">
        <f>IFERROR(VLOOKUP(C:C,'Results Data'!A:F,6,FALSE), "Not Found")</f>
        <v>498</v>
      </c>
      <c r="P9" s="26">
        <f>IFERROR(VLOOKUP(C:C,'Results Data'!A:M,13,FALSE), "Not Found")</f>
        <v>77</v>
      </c>
      <c r="Q9" s="26" t="b">
        <f>AND('RIDE DATA'!$A$5&lt;'Registration Data'!$P9,'RIDE DATA'!$B$5&gt;'Registration Data'!$P9)</f>
        <v>1</v>
      </c>
      <c r="R9" s="26">
        <f t="shared" si="2"/>
        <v>14.94</v>
      </c>
      <c r="S9" s="24">
        <f>COUNTIF('Historical Registration Data'!D:D,'Registration Data'!C31)</f>
        <v>0</v>
      </c>
      <c r="T9" s="27">
        <f t="shared" si="3"/>
        <v>512.94000000000005</v>
      </c>
      <c r="U9" s="28">
        <f t="shared" si="4"/>
        <v>1.111366295445682</v>
      </c>
      <c r="V9" s="42">
        <f t="shared" si="5"/>
        <v>1113.66295445682</v>
      </c>
    </row>
    <row r="10" spans="1:22" x14ac:dyDescent="0.25">
      <c r="A10" s="68" t="s">
        <v>26</v>
      </c>
      <c r="B10" s="57" t="s">
        <v>245</v>
      </c>
      <c r="C10" s="57" t="s">
        <v>246</v>
      </c>
      <c r="D10" s="58">
        <v>400</v>
      </c>
      <c r="E10" s="54"/>
      <c r="F10" s="22">
        <f t="shared" si="0"/>
        <v>376</v>
      </c>
      <c r="G10" s="23">
        <f t="shared" si="1"/>
        <v>376</v>
      </c>
      <c r="H10" s="59"/>
      <c r="I10" s="59"/>
      <c r="J10" s="59"/>
      <c r="K10" s="59"/>
      <c r="L10" s="59"/>
      <c r="O10" s="25">
        <f>IFERROR(VLOOKUP(C:C,'Results Data'!A:F,6,FALSE), "Not Found")</f>
        <v>393</v>
      </c>
      <c r="P10" s="26">
        <f>IFERROR(VLOOKUP(C:C,'Results Data'!A:M,13,FALSE), "Not Found")</f>
        <v>77</v>
      </c>
      <c r="Q10" s="26" t="b">
        <f>AND('RIDE DATA'!$A$5&lt;'Registration Data'!$P10,'RIDE DATA'!$B$5&gt;'Registration Data'!$P10)</f>
        <v>1</v>
      </c>
      <c r="R10" s="26">
        <f t="shared" si="2"/>
        <v>11.79</v>
      </c>
      <c r="S10" s="24">
        <f>COUNTIF('Historical Registration Data'!D:D,'Registration Data'!C110)</f>
        <v>0</v>
      </c>
      <c r="T10" s="27">
        <f t="shared" si="3"/>
        <v>404.79</v>
      </c>
      <c r="U10" s="28">
        <f t="shared" si="4"/>
        <v>1.0765691489361702</v>
      </c>
      <c r="V10" s="42">
        <f t="shared" si="5"/>
        <v>765.69148936170177</v>
      </c>
    </row>
    <row r="11" spans="1:22" x14ac:dyDescent="0.25">
      <c r="A11" s="69" t="s">
        <v>26</v>
      </c>
      <c r="B11" s="10" t="s">
        <v>360</v>
      </c>
      <c r="C11" s="10" t="s">
        <v>361</v>
      </c>
      <c r="D11" s="56">
        <v>342</v>
      </c>
      <c r="F11" s="22">
        <f t="shared" si="0"/>
        <v>321.47999999999996</v>
      </c>
      <c r="G11" s="23">
        <f t="shared" si="1"/>
        <v>321.47999999999996</v>
      </c>
      <c r="H11" s="59"/>
      <c r="I11" s="59"/>
      <c r="J11" s="59"/>
      <c r="K11" s="59"/>
      <c r="L11" s="59"/>
      <c r="O11" s="25">
        <f>IFERROR(VLOOKUP(C:C,'Results Data'!A:F,6,FALSE), "Not Found")</f>
        <v>332</v>
      </c>
      <c r="P11" s="26">
        <f>IFERROR(VLOOKUP(C:C,'Results Data'!A:M,13,FALSE), "Not Found")</f>
        <v>76</v>
      </c>
      <c r="Q11" s="26" t="b">
        <f>AND('RIDE DATA'!$A$5&lt;'Registration Data'!$P11,'RIDE DATA'!$B$5&gt;'Registration Data'!$P11)</f>
        <v>1</v>
      </c>
      <c r="R11" s="26">
        <f t="shared" si="2"/>
        <v>9.9599999999999991</v>
      </c>
      <c r="S11" s="24">
        <f>COUNTIF('Historical Registration Data'!D:D,'Registration Data'!C171)</f>
        <v>0</v>
      </c>
      <c r="T11" s="27">
        <f t="shared" si="3"/>
        <v>341.96</v>
      </c>
      <c r="U11" s="28">
        <f t="shared" si="4"/>
        <v>1.0637053626975239</v>
      </c>
      <c r="V11" s="42">
        <f t="shared" si="5"/>
        <v>637.05362697523913</v>
      </c>
    </row>
    <row r="12" spans="1:22" x14ac:dyDescent="0.25">
      <c r="A12" s="65" t="s">
        <v>28</v>
      </c>
      <c r="B12" s="10" t="s">
        <v>322</v>
      </c>
      <c r="C12" s="10" t="s">
        <v>323</v>
      </c>
      <c r="D12" s="56">
        <v>366</v>
      </c>
      <c r="F12" s="22">
        <f t="shared" si="0"/>
        <v>344.03999999999996</v>
      </c>
      <c r="G12" s="23">
        <f t="shared" si="1"/>
        <v>344.03999999999996</v>
      </c>
      <c r="H12" s="59"/>
      <c r="I12" s="59"/>
      <c r="J12" s="59"/>
      <c r="K12" s="59"/>
      <c r="L12" s="59"/>
      <c r="O12" s="25">
        <f>IFERROR(VLOOKUP(C:C,'Results Data'!A:F,6,FALSE), "Not Found")</f>
        <v>373</v>
      </c>
      <c r="P12" s="26">
        <f>IFERROR(VLOOKUP(C:C,'Results Data'!A:M,13,FALSE), "Not Found")</f>
        <v>75</v>
      </c>
      <c r="Q12" s="26" t="b">
        <f>AND('RIDE DATA'!$A$5&lt;'Registration Data'!$P12,'RIDE DATA'!$B$5&gt;'Registration Data'!$P12)</f>
        <v>1</v>
      </c>
      <c r="R12" s="26">
        <f t="shared" si="2"/>
        <v>11.19</v>
      </c>
      <c r="S12" s="24">
        <f>COUNTIF('Historical Registration Data'!D:D,'Registration Data'!C152)</f>
        <v>0</v>
      </c>
      <c r="T12" s="27">
        <f t="shared" si="3"/>
        <v>384.19</v>
      </c>
      <c r="U12" s="28">
        <f t="shared" si="4"/>
        <v>1.1167015463318219</v>
      </c>
      <c r="V12" s="42">
        <f t="shared" si="5"/>
        <v>1167.0154633182194</v>
      </c>
    </row>
    <row r="13" spans="1:22" x14ac:dyDescent="0.25">
      <c r="A13" s="66" t="s">
        <v>29</v>
      </c>
      <c r="B13" s="10" t="s">
        <v>376</v>
      </c>
      <c r="C13" s="10" t="s">
        <v>377</v>
      </c>
      <c r="D13" s="56">
        <v>586</v>
      </c>
      <c r="F13" s="22">
        <f t="shared" si="0"/>
        <v>550.83999999999992</v>
      </c>
      <c r="G13" s="23">
        <f t="shared" si="1"/>
        <v>550.83999999999992</v>
      </c>
      <c r="H13" s="59"/>
      <c r="I13" s="59"/>
      <c r="J13" s="59"/>
      <c r="K13" s="59"/>
      <c r="L13" s="59"/>
      <c r="O13" s="25">
        <f>IFERROR(VLOOKUP(C:C,'Results Data'!A:F,6,FALSE), "Not Found")</f>
        <v>587</v>
      </c>
      <c r="P13" s="26">
        <f>IFERROR(VLOOKUP(C:C,'Results Data'!A:M,13,FALSE), "Not Found")</f>
        <v>87</v>
      </c>
      <c r="Q13" s="26" t="b">
        <f>AND('RIDE DATA'!$A$5&lt;'Registration Data'!$P13,'RIDE DATA'!$B$5&gt;'Registration Data'!$P13)</f>
        <v>0</v>
      </c>
      <c r="R13" s="26">
        <f t="shared" si="2"/>
        <v>0</v>
      </c>
      <c r="S13" s="24">
        <f>COUNTIF('Historical Registration Data'!D:D,'Registration Data'!C180)</f>
        <v>0</v>
      </c>
      <c r="T13" s="27">
        <f t="shared" si="3"/>
        <v>587</v>
      </c>
      <c r="U13" s="28">
        <f t="shared" si="4"/>
        <v>1.0656451964272748</v>
      </c>
      <c r="V13" s="42">
        <f t="shared" si="5"/>
        <v>656.45196427274846</v>
      </c>
    </row>
    <row r="14" spans="1:22" x14ac:dyDescent="0.25">
      <c r="A14" s="68" t="s">
        <v>26</v>
      </c>
      <c r="B14" s="57" t="s">
        <v>163</v>
      </c>
      <c r="C14" s="57" t="s">
        <v>164</v>
      </c>
      <c r="D14" s="58">
        <v>365</v>
      </c>
      <c r="E14" s="54"/>
      <c r="F14" s="22">
        <f t="shared" si="0"/>
        <v>343.09999999999997</v>
      </c>
      <c r="G14" s="23">
        <f t="shared" si="1"/>
        <v>343.09999999999997</v>
      </c>
      <c r="H14" s="59" t="s">
        <v>404</v>
      </c>
      <c r="I14" s="59" t="s">
        <v>411</v>
      </c>
      <c r="J14" s="59" t="s">
        <v>408</v>
      </c>
      <c r="K14" s="59"/>
      <c r="L14" s="59"/>
      <c r="O14" s="25">
        <f>IFERROR(VLOOKUP(C:C,'Results Data'!A:F,6,FALSE), "Not Found")</f>
        <v>373</v>
      </c>
      <c r="P14" s="26">
        <f>IFERROR(VLOOKUP(C:C,'Results Data'!A:M,13,FALSE), "Not Found")</f>
        <v>77</v>
      </c>
      <c r="Q14" s="26" t="b">
        <f>AND('RIDE DATA'!$A$5&lt;'Registration Data'!$P14,'RIDE DATA'!$B$5&gt;'Registration Data'!$P14)</f>
        <v>1</v>
      </c>
      <c r="R14" s="26">
        <f t="shared" si="2"/>
        <v>11.19</v>
      </c>
      <c r="S14" s="24">
        <f>COUNTIF('Historical Registration Data'!D:D,'Registration Data'!C68)</f>
        <v>0</v>
      </c>
      <c r="T14" s="27">
        <f t="shared" si="3"/>
        <v>384.19</v>
      </c>
      <c r="U14" s="28">
        <f t="shared" si="4"/>
        <v>1.1197610026231422</v>
      </c>
      <c r="V14" s="42">
        <f t="shared" si="5"/>
        <v>1197.6100262314214</v>
      </c>
    </row>
    <row r="15" spans="1:22" x14ac:dyDescent="0.25">
      <c r="A15" s="67" t="s">
        <v>29</v>
      </c>
      <c r="B15" s="57" t="s">
        <v>261</v>
      </c>
      <c r="C15" s="57" t="s">
        <v>262</v>
      </c>
      <c r="D15" s="58">
        <v>354</v>
      </c>
      <c r="E15" s="54"/>
      <c r="F15" s="22">
        <f t="shared" si="0"/>
        <v>332.76</v>
      </c>
      <c r="G15" s="23">
        <f t="shared" si="1"/>
        <v>332.76</v>
      </c>
      <c r="H15" s="59" t="s">
        <v>404</v>
      </c>
      <c r="I15" s="59" t="s">
        <v>407</v>
      </c>
      <c r="J15" s="59" t="s">
        <v>415</v>
      </c>
      <c r="K15" s="59"/>
      <c r="L15" s="59"/>
      <c r="O15" s="25">
        <f>IFERROR(VLOOKUP(C:C,'Results Data'!A:F,6,FALSE), "Not Found")</f>
        <v>346</v>
      </c>
      <c r="P15" s="26">
        <f>IFERROR(VLOOKUP(C:C,'Results Data'!A:M,13,FALSE), "Not Found")</f>
        <v>78</v>
      </c>
      <c r="Q15" s="26" t="b">
        <f>AND('RIDE DATA'!$A$5&lt;'Registration Data'!$P15,'RIDE DATA'!$B$5&gt;'Registration Data'!$P15)</f>
        <v>1</v>
      </c>
      <c r="R15" s="26">
        <f t="shared" si="2"/>
        <v>10.379999999999999</v>
      </c>
      <c r="S15" s="24">
        <f>COUNTIF('Historical Registration Data'!D:D,'Registration Data'!C118)</f>
        <v>0</v>
      </c>
      <c r="T15" s="27">
        <f t="shared" si="3"/>
        <v>356.38</v>
      </c>
      <c r="U15" s="28">
        <f t="shared" si="4"/>
        <v>1.0709820891934128</v>
      </c>
      <c r="V15" s="42">
        <f t="shared" si="5"/>
        <v>709.82089193412753</v>
      </c>
    </row>
    <row r="16" spans="1:22" x14ac:dyDescent="0.25">
      <c r="A16" s="62" t="s">
        <v>25</v>
      </c>
      <c r="B16" s="10" t="s">
        <v>398</v>
      </c>
      <c r="C16" s="10" t="s">
        <v>399</v>
      </c>
      <c r="D16" s="56">
        <v>458</v>
      </c>
      <c r="F16" s="22">
        <f t="shared" si="0"/>
        <v>430.52</v>
      </c>
      <c r="G16" s="23">
        <f t="shared" si="1"/>
        <v>430.52</v>
      </c>
      <c r="H16" s="59" t="s">
        <v>404</v>
      </c>
      <c r="I16" s="59" t="s">
        <v>430</v>
      </c>
      <c r="J16" s="59"/>
      <c r="K16" s="59"/>
      <c r="L16" s="59" t="s">
        <v>431</v>
      </c>
      <c r="O16" s="25">
        <f>IFERROR(VLOOKUP(C:C,'Results Data'!A:F,6,FALSE), "Not Found")</f>
        <v>471</v>
      </c>
      <c r="P16" s="26">
        <f>IFERROR(VLOOKUP(C:C,'Results Data'!A:M,13,FALSE), "Not Found")</f>
        <v>88</v>
      </c>
      <c r="Q16" s="26" t="b">
        <f>AND('RIDE DATA'!$A$5&lt;'Registration Data'!$P16,'RIDE DATA'!$B$5&gt;'Registration Data'!$P16)</f>
        <v>0</v>
      </c>
      <c r="R16" s="26">
        <f t="shared" si="2"/>
        <v>0</v>
      </c>
      <c r="S16" s="24">
        <f>COUNTIF('Historical Registration Data'!D:D,'Registration Data'!C191)</f>
        <v>0</v>
      </c>
      <c r="T16" s="27">
        <f t="shared" si="3"/>
        <v>471</v>
      </c>
      <c r="U16" s="28">
        <f t="shared" si="4"/>
        <v>1.0940258292297687</v>
      </c>
      <c r="V16" s="42">
        <f t="shared" si="5"/>
        <v>940.25829229768658</v>
      </c>
    </row>
    <row r="17" spans="1:22" x14ac:dyDescent="0.25">
      <c r="A17" s="62" t="s">
        <v>25</v>
      </c>
      <c r="B17" s="10" t="s">
        <v>334</v>
      </c>
      <c r="C17" s="10" t="s">
        <v>335</v>
      </c>
      <c r="D17" s="56">
        <v>578</v>
      </c>
      <c r="F17" s="22">
        <f t="shared" si="0"/>
        <v>543.31999999999994</v>
      </c>
      <c r="G17" s="23">
        <f t="shared" si="1"/>
        <v>543.31999999999994</v>
      </c>
      <c r="H17" s="59"/>
      <c r="I17" s="59"/>
      <c r="J17" s="59"/>
      <c r="K17" s="59"/>
      <c r="L17" s="59"/>
      <c r="O17" s="25">
        <f>IFERROR(VLOOKUP(C:C,'Results Data'!A:F,6,FALSE), "Not Found")</f>
        <v>582</v>
      </c>
      <c r="P17" s="26">
        <f>IFERROR(VLOOKUP(C:C,'Results Data'!A:M,13,FALSE), "Not Found")</f>
        <v>76</v>
      </c>
      <c r="Q17" s="26" t="b">
        <f>AND('RIDE DATA'!$A$5&lt;'Registration Data'!$P17,'RIDE DATA'!$B$5&gt;'Registration Data'!$P17)</f>
        <v>1</v>
      </c>
      <c r="R17" s="26">
        <f t="shared" si="2"/>
        <v>17.46</v>
      </c>
      <c r="S17" s="24">
        <f>COUNTIF('Historical Registration Data'!D:D,'Registration Data'!C158)</f>
        <v>0</v>
      </c>
      <c r="T17" s="27">
        <f t="shared" si="3"/>
        <v>599.46</v>
      </c>
      <c r="U17" s="28">
        <f t="shared" si="4"/>
        <v>1.1033276890230437</v>
      </c>
      <c r="V17" s="42">
        <f t="shared" si="5"/>
        <v>1033.2768902304367</v>
      </c>
    </row>
    <row r="18" spans="1:22" x14ac:dyDescent="0.25">
      <c r="A18" s="62" t="s">
        <v>25</v>
      </c>
      <c r="B18" s="10" t="s">
        <v>354</v>
      </c>
      <c r="C18" s="10" t="s">
        <v>355</v>
      </c>
      <c r="D18" s="56">
        <v>408</v>
      </c>
      <c r="E18" s="54" t="s">
        <v>441</v>
      </c>
      <c r="F18" s="22">
        <f t="shared" si="0"/>
        <v>383.52</v>
      </c>
      <c r="G18" s="23">
        <f t="shared" si="1"/>
        <v>383.52</v>
      </c>
      <c r="H18" s="59" t="s">
        <v>404</v>
      </c>
      <c r="I18" s="59" t="s">
        <v>407</v>
      </c>
      <c r="J18" s="59" t="s">
        <v>438</v>
      </c>
      <c r="K18" s="59"/>
      <c r="L18" s="59"/>
      <c r="O18" s="25">
        <f>IFERROR(VLOOKUP(C:C,'Results Data'!A:F,6,FALSE), "Not Found")</f>
        <v>304</v>
      </c>
      <c r="P18" s="26">
        <f>IFERROR(VLOOKUP(C:C,'Results Data'!A:M,13,FALSE), "Not Found")</f>
        <v>76</v>
      </c>
      <c r="Q18" s="26" t="b">
        <f>AND('RIDE DATA'!$A$5&lt;'Registration Data'!$P18,'RIDE DATA'!$B$5&gt;'Registration Data'!$P18)</f>
        <v>1</v>
      </c>
      <c r="R18" s="26">
        <f t="shared" si="2"/>
        <v>9.1199999999999992</v>
      </c>
      <c r="S18" s="24">
        <f>COUNTIF('Historical Registration Data'!D:D,'Registration Data'!C168)</f>
        <v>0</v>
      </c>
      <c r="T18" s="27">
        <f t="shared" si="3"/>
        <v>313.12</v>
      </c>
      <c r="U18" s="28">
        <f t="shared" si="4"/>
        <v>0.81643721318314566</v>
      </c>
      <c r="V18" s="42">
        <f t="shared" si="5"/>
        <v>0</v>
      </c>
    </row>
    <row r="19" spans="1:22" x14ac:dyDescent="0.25">
      <c r="A19" s="63" t="s">
        <v>25</v>
      </c>
      <c r="B19" s="57" t="s">
        <v>241</v>
      </c>
      <c r="C19" s="57" t="s">
        <v>242</v>
      </c>
      <c r="D19" s="58">
        <v>237</v>
      </c>
      <c r="E19" s="54"/>
      <c r="F19" s="22">
        <f t="shared" si="0"/>
        <v>222.78</v>
      </c>
      <c r="G19" s="23">
        <f t="shared" si="1"/>
        <v>222.78</v>
      </c>
      <c r="H19" s="59"/>
      <c r="I19" s="59"/>
      <c r="J19" s="59"/>
      <c r="K19" s="59"/>
      <c r="L19" s="59"/>
      <c r="O19" s="25">
        <f>IFERROR(VLOOKUP(C:C,'Results Data'!A:F,6,FALSE), "Not Found")</f>
        <v>201</v>
      </c>
      <c r="P19" s="26">
        <f>IFERROR(VLOOKUP(C:C,'Results Data'!A:M,13,FALSE), "Not Found")</f>
        <v>80</v>
      </c>
      <c r="Q19" s="26" t="b">
        <f>AND('RIDE DATA'!$A$5&lt;'Registration Data'!$P19,'RIDE DATA'!$B$5&gt;'Registration Data'!$P19)</f>
        <v>0</v>
      </c>
      <c r="R19" s="26">
        <f t="shared" si="2"/>
        <v>0</v>
      </c>
      <c r="S19" s="24">
        <f>COUNTIF('Historical Registration Data'!D:D,'Registration Data'!C108)</f>
        <v>0</v>
      </c>
      <c r="T19" s="27">
        <f t="shared" si="3"/>
        <v>201</v>
      </c>
      <c r="U19" s="28">
        <f t="shared" si="4"/>
        <v>0.90223538917317536</v>
      </c>
      <c r="V19" s="42">
        <f t="shared" si="5"/>
        <v>0</v>
      </c>
    </row>
    <row r="20" spans="1:22" x14ac:dyDescent="0.25">
      <c r="A20" s="68" t="s">
        <v>26</v>
      </c>
      <c r="B20" s="57" t="s">
        <v>223</v>
      </c>
      <c r="C20" s="57" t="s">
        <v>224</v>
      </c>
      <c r="D20" s="58">
        <v>298</v>
      </c>
      <c r="E20" s="54"/>
      <c r="F20" s="22">
        <f t="shared" si="0"/>
        <v>280.12</v>
      </c>
      <c r="G20" s="23">
        <f t="shared" si="1"/>
        <v>280.12</v>
      </c>
      <c r="H20" s="59"/>
      <c r="I20" s="59"/>
      <c r="J20" s="59"/>
      <c r="K20" s="59"/>
      <c r="L20" s="59"/>
      <c r="O20" s="25">
        <f>IFERROR(VLOOKUP(C:C,'Results Data'!A:F,6,FALSE), "Not Found")</f>
        <v>305</v>
      </c>
      <c r="P20" s="26">
        <f>IFERROR(VLOOKUP(C:C,'Results Data'!A:M,13,FALSE), "Not Found")</f>
        <v>76</v>
      </c>
      <c r="Q20" s="26" t="b">
        <f>AND('RIDE DATA'!$A$5&lt;'Registration Data'!$P20,'RIDE DATA'!$B$5&gt;'Registration Data'!$P20)</f>
        <v>1</v>
      </c>
      <c r="R20" s="26">
        <f t="shared" si="2"/>
        <v>9.15</v>
      </c>
      <c r="S20" s="24">
        <f>COUNTIF('Historical Registration Data'!D:D,'Registration Data'!C98)</f>
        <v>0</v>
      </c>
      <c r="T20" s="27">
        <f t="shared" si="3"/>
        <v>314.14999999999998</v>
      </c>
      <c r="U20" s="28">
        <f t="shared" si="4"/>
        <v>1.1214836498643437</v>
      </c>
      <c r="V20" s="72">
        <v>1200</v>
      </c>
    </row>
    <row r="21" spans="1:22" x14ac:dyDescent="0.25">
      <c r="A21" s="64" t="s">
        <v>28</v>
      </c>
      <c r="B21" s="57" t="s">
        <v>101</v>
      </c>
      <c r="C21" s="57" t="s">
        <v>102</v>
      </c>
      <c r="D21" s="58">
        <v>283</v>
      </c>
      <c r="E21" s="54" t="s">
        <v>441</v>
      </c>
      <c r="F21" s="22">
        <f t="shared" si="0"/>
        <v>266.02</v>
      </c>
      <c r="G21" s="23">
        <f t="shared" si="1"/>
        <v>266.02</v>
      </c>
      <c r="H21" s="59" t="s">
        <v>416</v>
      </c>
      <c r="I21" s="59" t="s">
        <v>407</v>
      </c>
      <c r="J21" s="59" t="s">
        <v>421</v>
      </c>
      <c r="K21" s="59"/>
      <c r="L21" s="59"/>
      <c r="O21" s="25">
        <f>IFERROR(VLOOKUP(C:C,'Results Data'!A:F,6,FALSE), "Not Found")</f>
        <v>277</v>
      </c>
      <c r="P21" s="26">
        <f>IFERROR(VLOOKUP(C:C,'Results Data'!A:M,13,FALSE), "Not Found")</f>
        <v>79</v>
      </c>
      <c r="Q21" s="26" t="b">
        <f>AND('RIDE DATA'!$A$5&lt;'Registration Data'!$P21,'RIDE DATA'!$B$5&gt;'Registration Data'!$P21)</f>
        <v>0</v>
      </c>
      <c r="R21" s="26">
        <f t="shared" si="2"/>
        <v>0</v>
      </c>
      <c r="S21" s="24">
        <f>COUNTIF('Historical Registration Data'!D:D,'Registration Data'!C37)</f>
        <v>0</v>
      </c>
      <c r="T21" s="27">
        <f t="shared" si="3"/>
        <v>277</v>
      </c>
      <c r="U21" s="28">
        <f t="shared" si="4"/>
        <v>1.0412750920983385</v>
      </c>
      <c r="V21" s="42">
        <f t="shared" si="5"/>
        <v>412.75092098338462</v>
      </c>
    </row>
    <row r="22" spans="1:22" x14ac:dyDescent="0.25">
      <c r="A22" s="68" t="s">
        <v>26</v>
      </c>
      <c r="B22" s="57" t="s">
        <v>88</v>
      </c>
      <c r="C22" s="57" t="s">
        <v>621</v>
      </c>
      <c r="D22" s="58">
        <v>459</v>
      </c>
      <c r="E22" s="54"/>
      <c r="F22" s="22">
        <f t="shared" si="0"/>
        <v>431.46</v>
      </c>
      <c r="G22" s="23">
        <f t="shared" si="1"/>
        <v>431.46</v>
      </c>
      <c r="H22" s="59" t="s">
        <v>404</v>
      </c>
      <c r="I22" s="59" t="s">
        <v>407</v>
      </c>
      <c r="J22" s="59"/>
      <c r="K22" s="59"/>
      <c r="L22" s="59"/>
      <c r="O22" s="25">
        <f>IFERROR(VLOOKUP(C:C,'Results Data'!A:F,6,FALSE), "Not Found")</f>
        <v>455</v>
      </c>
      <c r="P22" s="26">
        <f>IFERROR(VLOOKUP(C:C,'Results Data'!A:M,13,FALSE), "Not Found")</f>
        <v>76</v>
      </c>
      <c r="Q22" s="26" t="b">
        <f>AND('RIDE DATA'!$A$5&lt;'Registration Data'!$P22,'RIDE DATA'!$B$5&gt;'Registration Data'!$P22)</f>
        <v>1</v>
      </c>
      <c r="R22" s="26">
        <f t="shared" si="2"/>
        <v>13.65</v>
      </c>
      <c r="S22" s="24">
        <f>COUNTIF('Historical Registration Data'!D:D,'Registration Data'!C30)</f>
        <v>0</v>
      </c>
      <c r="T22" s="27">
        <f t="shared" si="3"/>
        <v>468.65</v>
      </c>
      <c r="U22" s="28">
        <f t="shared" si="4"/>
        <v>1.0861957075974598</v>
      </c>
      <c r="V22" s="42">
        <f t="shared" si="5"/>
        <v>861.95707597459761</v>
      </c>
    </row>
    <row r="23" spans="1:22" x14ac:dyDescent="0.25">
      <c r="A23" s="68" t="s">
        <v>26</v>
      </c>
      <c r="B23" s="57" t="s">
        <v>205</v>
      </c>
      <c r="C23" s="57" t="s">
        <v>206</v>
      </c>
      <c r="D23" s="58">
        <v>446</v>
      </c>
      <c r="E23" s="54"/>
      <c r="F23" s="22">
        <f t="shared" si="0"/>
        <v>419.23999999999995</v>
      </c>
      <c r="G23" s="23">
        <f t="shared" si="1"/>
        <v>419.23999999999995</v>
      </c>
      <c r="H23" s="59"/>
      <c r="I23" s="59"/>
      <c r="J23" s="59"/>
      <c r="K23" s="59"/>
      <c r="L23" s="59"/>
      <c r="O23" s="25">
        <f>IFERROR(VLOOKUP(C:C,'Results Data'!A:F,6,FALSE), "Not Found")</f>
        <v>457</v>
      </c>
      <c r="P23" s="26">
        <f>IFERROR(VLOOKUP(C:C,'Results Data'!A:M,13,FALSE), "Not Found")</f>
        <v>76</v>
      </c>
      <c r="Q23" s="26" t="b">
        <f>AND('RIDE DATA'!$A$5&lt;'Registration Data'!$P23,'RIDE DATA'!$B$5&gt;'Registration Data'!$P23)</f>
        <v>1</v>
      </c>
      <c r="R23" s="26">
        <f t="shared" si="2"/>
        <v>13.709999999999999</v>
      </c>
      <c r="S23" s="24">
        <f>COUNTIF('Historical Registration Data'!D:D,'Registration Data'!C89)</f>
        <v>0</v>
      </c>
      <c r="T23" s="27">
        <f t="shared" si="3"/>
        <v>470.71</v>
      </c>
      <c r="U23" s="28">
        <f t="shared" si="4"/>
        <v>1.1227697738765385</v>
      </c>
      <c r="V23" s="72">
        <v>1200</v>
      </c>
    </row>
    <row r="24" spans="1:22" x14ac:dyDescent="0.25">
      <c r="A24" s="67" t="s">
        <v>29</v>
      </c>
      <c r="B24" s="57" t="s">
        <v>255</v>
      </c>
      <c r="C24" s="57" t="s">
        <v>256</v>
      </c>
      <c r="D24" s="58">
        <v>448</v>
      </c>
      <c r="E24" s="54"/>
      <c r="F24" s="22">
        <f t="shared" si="0"/>
        <v>421.12</v>
      </c>
      <c r="G24" s="23">
        <f t="shared" si="1"/>
        <v>421.12</v>
      </c>
      <c r="H24" s="59"/>
      <c r="I24" s="59"/>
      <c r="J24" s="59"/>
      <c r="K24" s="59"/>
      <c r="L24" s="59"/>
      <c r="O24" s="25">
        <f>IFERROR(VLOOKUP(C:C,'Results Data'!A:F,6,FALSE), "Not Found")</f>
        <v>458</v>
      </c>
      <c r="P24" s="26">
        <f>IFERROR(VLOOKUP(C:C,'Results Data'!A:M,13,FALSE), "Not Found")</f>
        <v>78</v>
      </c>
      <c r="Q24" s="26" t="b">
        <f>AND('RIDE DATA'!$A$5&lt;'Registration Data'!$P24,'RIDE DATA'!$B$5&gt;'Registration Data'!$P24)</f>
        <v>1</v>
      </c>
      <c r="R24" s="26">
        <f t="shared" si="2"/>
        <v>13.74</v>
      </c>
      <c r="S24" s="24">
        <f>COUNTIF('Historical Registration Data'!D:D,'Registration Data'!C115)</f>
        <v>0</v>
      </c>
      <c r="T24" s="27">
        <f t="shared" si="3"/>
        <v>471.74</v>
      </c>
      <c r="U24" s="28">
        <f t="shared" si="4"/>
        <v>1.1202032674772036</v>
      </c>
      <c r="V24" s="72">
        <v>1200</v>
      </c>
    </row>
    <row r="25" spans="1:22" x14ac:dyDescent="0.25">
      <c r="A25" s="68" t="s">
        <v>26</v>
      </c>
      <c r="B25" s="57" t="s">
        <v>99</v>
      </c>
      <c r="C25" s="57" t="s">
        <v>100</v>
      </c>
      <c r="D25" s="58">
        <v>382</v>
      </c>
      <c r="E25" s="54"/>
      <c r="F25" s="22">
        <f t="shared" si="0"/>
        <v>359.08</v>
      </c>
      <c r="G25" s="23">
        <f t="shared" si="1"/>
        <v>359.08</v>
      </c>
      <c r="H25" s="59" t="s">
        <v>404</v>
      </c>
      <c r="I25" s="59" t="s">
        <v>407</v>
      </c>
      <c r="J25" s="59" t="s">
        <v>420</v>
      </c>
      <c r="K25" s="59"/>
      <c r="L25" s="59"/>
      <c r="O25" s="25">
        <f>IFERROR(VLOOKUP(C:C,'Results Data'!A:F,6,FALSE), "Not Found")</f>
        <v>384</v>
      </c>
      <c r="P25" s="26">
        <f>IFERROR(VLOOKUP(C:C,'Results Data'!A:M,13,FALSE), "Not Found")</f>
        <v>77</v>
      </c>
      <c r="Q25" s="26" t="b">
        <f>AND('RIDE DATA'!$A$5&lt;'Registration Data'!$P25,'RIDE DATA'!$B$5&gt;'Registration Data'!$P25)</f>
        <v>1</v>
      </c>
      <c r="R25" s="26">
        <f t="shared" si="2"/>
        <v>11.52</v>
      </c>
      <c r="S25" s="24">
        <f>COUNTIF('Historical Registration Data'!D:D,'Registration Data'!C36)</f>
        <v>0</v>
      </c>
      <c r="T25" s="27">
        <f t="shared" si="3"/>
        <v>395.52</v>
      </c>
      <c r="U25" s="28">
        <f t="shared" si="4"/>
        <v>1.1014815639968809</v>
      </c>
      <c r="V25" s="42">
        <f t="shared" si="5"/>
        <v>1014.8156399688091</v>
      </c>
    </row>
    <row r="26" spans="1:22" x14ac:dyDescent="0.25">
      <c r="A26" s="67" t="s">
        <v>29</v>
      </c>
      <c r="B26" s="57" t="s">
        <v>221</v>
      </c>
      <c r="C26" s="57" t="s">
        <v>222</v>
      </c>
      <c r="D26" s="58">
        <v>477</v>
      </c>
      <c r="E26" s="54"/>
      <c r="F26" s="22">
        <f t="shared" si="0"/>
        <v>448.38</v>
      </c>
      <c r="G26" s="23">
        <f t="shared" si="1"/>
        <v>448.38</v>
      </c>
      <c r="H26" s="59"/>
      <c r="I26" s="59"/>
      <c r="J26" s="59"/>
      <c r="K26" s="59"/>
      <c r="L26" s="59"/>
      <c r="O26" s="25">
        <f>IFERROR(VLOOKUP(C:C,'Results Data'!A:F,6,FALSE), "Not Found")</f>
        <v>488</v>
      </c>
      <c r="P26" s="26">
        <f>IFERROR(VLOOKUP(C:C,'Results Data'!A:M,13,FALSE), "Not Found")</f>
        <v>77</v>
      </c>
      <c r="Q26" s="26" t="b">
        <f>AND('RIDE DATA'!$A$5&lt;'Registration Data'!$P26,'RIDE DATA'!$B$5&gt;'Registration Data'!$P26)</f>
        <v>1</v>
      </c>
      <c r="R26" s="26">
        <f t="shared" si="2"/>
        <v>14.639999999999999</v>
      </c>
      <c r="S26" s="24">
        <f>COUNTIF('Historical Registration Data'!D:D,'Registration Data'!C97)</f>
        <v>0</v>
      </c>
      <c r="T26" s="27">
        <f t="shared" si="3"/>
        <v>502.64</v>
      </c>
      <c r="U26" s="28">
        <f t="shared" si="4"/>
        <v>1.1210134261117801</v>
      </c>
      <c r="V26" s="72">
        <v>1200</v>
      </c>
    </row>
    <row r="27" spans="1:22" x14ac:dyDescent="0.25">
      <c r="A27" s="68"/>
      <c r="B27" s="57" t="s">
        <v>155</v>
      </c>
      <c r="C27" s="57" t="s">
        <v>156</v>
      </c>
      <c r="D27" s="58">
        <v>547</v>
      </c>
      <c r="E27" s="54"/>
      <c r="F27" s="22">
        <f t="shared" si="0"/>
        <v>514.17999999999995</v>
      </c>
      <c r="G27" s="23">
        <f t="shared" si="1"/>
        <v>514.17999999999995</v>
      </c>
      <c r="H27" s="59"/>
      <c r="I27" s="59"/>
      <c r="J27" s="59"/>
      <c r="K27" s="59"/>
      <c r="L27" s="59"/>
      <c r="O27" s="25">
        <f>IFERROR(VLOOKUP(C:C,'Results Data'!A:F,6,FALSE), "Not Found")</f>
        <v>0</v>
      </c>
      <c r="P27" s="26">
        <f>IFERROR(VLOOKUP(C:C,'Results Data'!A:M,13,FALSE), "Not Found")</f>
        <v>0</v>
      </c>
      <c r="Q27" s="26" t="b">
        <f>AND('RIDE DATA'!$A$5&lt;'Registration Data'!$P27,'RIDE DATA'!$B$5&gt;'Registration Data'!$P27)</f>
        <v>0</v>
      </c>
      <c r="R27" s="26">
        <f t="shared" si="2"/>
        <v>0</v>
      </c>
      <c r="S27" s="24">
        <f>COUNTIF('Historical Registration Data'!D:D,'Registration Data'!C64)</f>
        <v>0</v>
      </c>
      <c r="T27" s="27">
        <f t="shared" si="3"/>
        <v>0</v>
      </c>
      <c r="U27" s="28">
        <f t="shared" si="4"/>
        <v>0</v>
      </c>
      <c r="V27" s="42">
        <f t="shared" si="5"/>
        <v>0</v>
      </c>
    </row>
    <row r="28" spans="1:22" x14ac:dyDescent="0.25">
      <c r="A28" s="68" t="s">
        <v>2036</v>
      </c>
      <c r="B28" s="57" t="s">
        <v>155</v>
      </c>
      <c r="C28" s="57" t="s">
        <v>299</v>
      </c>
      <c r="D28" s="58">
        <v>547</v>
      </c>
      <c r="E28" s="54"/>
      <c r="F28" s="22">
        <f t="shared" si="0"/>
        <v>514.17999999999995</v>
      </c>
      <c r="G28" s="23">
        <f t="shared" si="1"/>
        <v>0</v>
      </c>
      <c r="H28" s="59"/>
      <c r="I28" s="59"/>
      <c r="J28" s="59"/>
      <c r="K28" s="59"/>
      <c r="L28" s="59"/>
      <c r="O28" s="25" t="str">
        <f>IFERROR(VLOOKUP(C:C,'Results Data'!A:F,6,FALSE), "Not Found")</f>
        <v>Not Found</v>
      </c>
      <c r="P28" s="26" t="str">
        <f>IFERROR(VLOOKUP(C:C,'Results Data'!A:M,13,FALSE), "Not Found")</f>
        <v>Not Found</v>
      </c>
      <c r="Q28" s="26" t="b">
        <f>AND('RIDE DATA'!$A$5&lt;'Registration Data'!$P28,'RIDE DATA'!$B$5&gt;'Registration Data'!$P28)</f>
        <v>0</v>
      </c>
      <c r="R28" s="26">
        <f t="shared" si="2"/>
        <v>0</v>
      </c>
      <c r="S28" s="24">
        <f>COUNTIF('Historical Registration Data'!D:D,'Registration Data'!C137)</f>
        <v>0</v>
      </c>
      <c r="T28" s="27" t="e">
        <f t="shared" si="3"/>
        <v>#VALUE!</v>
      </c>
      <c r="U28" s="28" t="e">
        <f t="shared" si="4"/>
        <v>#VALUE!</v>
      </c>
      <c r="V28" s="42"/>
    </row>
    <row r="29" spans="1:22" x14ac:dyDescent="0.25">
      <c r="A29" s="64" t="s">
        <v>28</v>
      </c>
      <c r="B29" s="57" t="s">
        <v>193</v>
      </c>
      <c r="C29" s="57" t="s">
        <v>194</v>
      </c>
      <c r="D29" s="58">
        <v>356</v>
      </c>
      <c r="E29" s="54"/>
      <c r="F29" s="22">
        <f t="shared" si="0"/>
        <v>334.64</v>
      </c>
      <c r="G29" s="23">
        <f t="shared" si="1"/>
        <v>334.64</v>
      </c>
      <c r="H29" s="59"/>
      <c r="I29" s="59"/>
      <c r="J29" s="59"/>
      <c r="K29" s="59"/>
      <c r="L29" s="59"/>
      <c r="O29" s="25">
        <f>IFERROR(VLOOKUP(C:C,'Results Data'!A:F,6,FALSE), "Not Found")</f>
        <v>364</v>
      </c>
      <c r="P29" s="26">
        <f>IFERROR(VLOOKUP(C:C,'Results Data'!A:M,13,FALSE), "Not Found")</f>
        <v>77</v>
      </c>
      <c r="Q29" s="26" t="b">
        <f>AND('RIDE DATA'!$A$5&lt;'Registration Data'!$P29,'RIDE DATA'!$B$5&gt;'Registration Data'!$P29)</f>
        <v>1</v>
      </c>
      <c r="R29" s="26">
        <f t="shared" si="2"/>
        <v>10.92</v>
      </c>
      <c r="S29" s="24">
        <f>COUNTIF('Historical Registration Data'!D:D,'Registration Data'!C83)</f>
        <v>0</v>
      </c>
      <c r="T29" s="27">
        <f t="shared" si="3"/>
        <v>374.92</v>
      </c>
      <c r="U29" s="28">
        <f t="shared" si="4"/>
        <v>1.120368156825245</v>
      </c>
      <c r="V29" s="72">
        <v>1200</v>
      </c>
    </row>
    <row r="30" spans="1:22" x14ac:dyDescent="0.25">
      <c r="A30" s="67" t="s">
        <v>29</v>
      </c>
      <c r="B30" s="57" t="s">
        <v>243</v>
      </c>
      <c r="C30" s="57" t="s">
        <v>244</v>
      </c>
      <c r="D30" s="58">
        <v>417</v>
      </c>
      <c r="E30" s="54"/>
      <c r="F30" s="22">
        <f t="shared" si="0"/>
        <v>391.97999999999996</v>
      </c>
      <c r="G30" s="23">
        <f t="shared" si="1"/>
        <v>391.97999999999996</v>
      </c>
      <c r="H30" s="59" t="s">
        <v>416</v>
      </c>
      <c r="I30" s="59" t="s">
        <v>407</v>
      </c>
      <c r="J30" s="59" t="s">
        <v>421</v>
      </c>
      <c r="K30" s="59"/>
      <c r="L30" s="59"/>
      <c r="O30" s="25">
        <f>IFERROR(VLOOKUP(C:C,'Results Data'!A:F,6,FALSE), "Not Found")</f>
        <v>424</v>
      </c>
      <c r="P30" s="26">
        <f>IFERROR(VLOOKUP(C:C,'Results Data'!A:M,13,FALSE), "Not Found")</f>
        <v>78</v>
      </c>
      <c r="Q30" s="26" t="b">
        <f>AND('RIDE DATA'!$A$5&lt;'Registration Data'!$P30,'RIDE DATA'!$B$5&gt;'Registration Data'!$P30)</f>
        <v>1</v>
      </c>
      <c r="R30" s="26">
        <f t="shared" si="2"/>
        <v>12.719999999999999</v>
      </c>
      <c r="S30" s="24">
        <f>COUNTIF('Historical Registration Data'!D:D,'Registration Data'!C109)</f>
        <v>0</v>
      </c>
      <c r="T30" s="27">
        <f t="shared" si="3"/>
        <v>436.72</v>
      </c>
      <c r="U30" s="28">
        <f t="shared" si="4"/>
        <v>1.1141384764528803</v>
      </c>
      <c r="V30" s="42">
        <f t="shared" si="5"/>
        <v>1141.3847645288033</v>
      </c>
    </row>
    <row r="31" spans="1:22" x14ac:dyDescent="0.25">
      <c r="A31" s="68" t="s">
        <v>26</v>
      </c>
      <c r="B31" s="57" t="s">
        <v>36</v>
      </c>
      <c r="C31" s="57" t="s">
        <v>37</v>
      </c>
      <c r="D31" s="58">
        <v>323</v>
      </c>
      <c r="E31" s="54"/>
      <c r="F31" s="22">
        <f t="shared" si="0"/>
        <v>303.62</v>
      </c>
      <c r="G31" s="23">
        <f t="shared" si="1"/>
        <v>303.62</v>
      </c>
      <c r="H31" s="59"/>
      <c r="I31" s="59"/>
      <c r="J31" s="59"/>
      <c r="K31" s="59"/>
      <c r="L31" s="59"/>
      <c r="O31" s="25">
        <f>IFERROR(VLOOKUP(C:C,'Results Data'!A:F,6,FALSE), "Not Found")</f>
        <v>330</v>
      </c>
      <c r="P31" s="26">
        <f>IFERROR(VLOOKUP(C:C,'Results Data'!A:M,13,FALSE), "Not Found")</f>
        <v>77</v>
      </c>
      <c r="Q31" s="26" t="b">
        <f>AND('RIDE DATA'!$A$5&lt;'Registration Data'!$P31,'RIDE DATA'!$B$5&gt;'Registration Data'!$P31)</f>
        <v>1</v>
      </c>
      <c r="R31" s="26">
        <f t="shared" si="2"/>
        <v>9.9</v>
      </c>
      <c r="S31" s="24">
        <f>COUNTIF('Historical Registration Data'!D:D,'Registration Data'!C4)</f>
        <v>0</v>
      </c>
      <c r="T31" s="27">
        <f t="shared" si="3"/>
        <v>339.9</v>
      </c>
      <c r="U31" s="28">
        <f t="shared" si="4"/>
        <v>1.1194914696001581</v>
      </c>
      <c r="V31" s="42">
        <f t="shared" si="5"/>
        <v>1194.914696001581</v>
      </c>
    </row>
    <row r="32" spans="1:22" x14ac:dyDescent="0.25">
      <c r="A32" s="63" t="s">
        <v>25</v>
      </c>
      <c r="B32" s="57" t="s">
        <v>40</v>
      </c>
      <c r="C32" s="57" t="s">
        <v>41</v>
      </c>
      <c r="D32" s="58">
        <v>557</v>
      </c>
      <c r="E32" s="54"/>
      <c r="F32" s="22">
        <f t="shared" si="0"/>
        <v>523.57999999999993</v>
      </c>
      <c r="G32" s="23">
        <f t="shared" si="1"/>
        <v>523.57999999999993</v>
      </c>
      <c r="H32" s="59"/>
      <c r="I32" s="59"/>
      <c r="J32" s="59"/>
      <c r="K32" s="59"/>
      <c r="L32" s="59"/>
      <c r="O32" s="25">
        <f>IFERROR(VLOOKUP(C:C,'Results Data'!A:F,6,FALSE), "Not Found")</f>
        <v>558</v>
      </c>
      <c r="P32" s="26">
        <f>IFERROR(VLOOKUP(C:C,'Results Data'!A:M,13,FALSE), "Not Found")</f>
        <v>76</v>
      </c>
      <c r="Q32" s="26" t="b">
        <f>AND('RIDE DATA'!$A$5&lt;'Registration Data'!$P32,'RIDE DATA'!$B$5&gt;'Registration Data'!$P32)</f>
        <v>1</v>
      </c>
      <c r="R32" s="26">
        <f t="shared" si="2"/>
        <v>16.739999999999998</v>
      </c>
      <c r="S32" s="24">
        <f>COUNTIF('Historical Registration Data'!D:D,'Registration Data'!C6)</f>
        <v>0</v>
      </c>
      <c r="T32" s="27">
        <f t="shared" si="3"/>
        <v>574.74</v>
      </c>
      <c r="U32" s="28">
        <f t="shared" si="4"/>
        <v>1.0977119064899348</v>
      </c>
      <c r="V32" s="42">
        <f t="shared" si="5"/>
        <v>977.11906489934779</v>
      </c>
    </row>
    <row r="33" spans="1:22" x14ac:dyDescent="0.25">
      <c r="A33" s="68"/>
      <c r="B33" s="57" t="s">
        <v>38</v>
      </c>
      <c r="C33" s="57" t="s">
        <v>39</v>
      </c>
      <c r="D33" s="58">
        <v>315</v>
      </c>
      <c r="E33" s="54"/>
      <c r="F33" s="22">
        <f t="shared" si="0"/>
        <v>296.09999999999997</v>
      </c>
      <c r="G33" s="23">
        <f t="shared" si="1"/>
        <v>296.09999999999997</v>
      </c>
      <c r="H33" s="59"/>
      <c r="I33" s="59"/>
      <c r="J33" s="59"/>
      <c r="K33" s="59"/>
      <c r="L33" s="59"/>
      <c r="O33" s="25">
        <f>IFERROR(VLOOKUP(C:C,'Results Data'!A:F,6,FALSE), "Not Found")</f>
        <v>0</v>
      </c>
      <c r="P33" s="26">
        <f>IFERROR(VLOOKUP(C:C,'Results Data'!A:M,13,FALSE), "Not Found")</f>
        <v>0</v>
      </c>
      <c r="Q33" s="26" t="b">
        <f>AND('RIDE DATA'!$A$5&lt;'Registration Data'!$P33,'RIDE DATA'!$B$5&gt;'Registration Data'!$P33)</f>
        <v>0</v>
      </c>
      <c r="R33" s="26">
        <f t="shared" si="2"/>
        <v>0</v>
      </c>
      <c r="S33" s="24">
        <f>COUNTIF('Historical Registration Data'!D:D,'Registration Data'!C5)</f>
        <v>0</v>
      </c>
      <c r="T33" s="27">
        <f t="shared" si="3"/>
        <v>0</v>
      </c>
      <c r="U33" s="28">
        <f t="shared" si="4"/>
        <v>0</v>
      </c>
      <c r="V33" s="42">
        <f t="shared" si="5"/>
        <v>0</v>
      </c>
    </row>
    <row r="34" spans="1:22" x14ac:dyDescent="0.25">
      <c r="A34" s="64" t="s">
        <v>28</v>
      </c>
      <c r="B34" s="57" t="s">
        <v>50</v>
      </c>
      <c r="C34" s="57" t="s">
        <v>51</v>
      </c>
      <c r="D34" s="58">
        <v>555</v>
      </c>
      <c r="E34" s="54"/>
      <c r="F34" s="22">
        <f t="shared" ref="F34:F65" si="6">D34*0.94</f>
        <v>521.69999999999993</v>
      </c>
      <c r="G34" s="23">
        <f t="shared" ref="G34:G65" si="7">IF(O34="Not Found",0,F34)</f>
        <v>521.69999999999993</v>
      </c>
      <c r="H34" s="59" t="s">
        <v>404</v>
      </c>
      <c r="I34" s="59" t="s">
        <v>405</v>
      </c>
      <c r="J34" s="59"/>
      <c r="K34" s="59"/>
      <c r="L34" s="59" t="s">
        <v>406</v>
      </c>
      <c r="O34" s="25">
        <f>IFERROR(VLOOKUP(C:C,'Results Data'!A:F,6,FALSE), "Not Found")</f>
        <v>559</v>
      </c>
      <c r="P34" s="26">
        <f>IFERROR(VLOOKUP(C:C,'Results Data'!A:M,13,FALSE), "Not Found")</f>
        <v>73</v>
      </c>
      <c r="Q34" s="26" t="b">
        <f>AND('RIDE DATA'!$A$5&lt;'Registration Data'!$P34,'RIDE DATA'!$B$5&gt;'Registration Data'!$P34)</f>
        <v>1</v>
      </c>
      <c r="R34" s="26">
        <f t="shared" ref="R34:R65" si="8">IF(Q34=TRUE,O34*0.03,0)</f>
        <v>16.77</v>
      </c>
      <c r="S34" s="24">
        <f>COUNTIF('Historical Registration Data'!D:D,'Registration Data'!C11)</f>
        <v>0</v>
      </c>
      <c r="T34" s="27">
        <f t="shared" ref="T34:T65" si="9">R34+O34</f>
        <v>575.77</v>
      </c>
      <c r="U34" s="28">
        <f t="shared" ref="U34:U65" si="10">T34/F34</f>
        <v>1.1036419398121526</v>
      </c>
      <c r="V34" s="42">
        <f t="shared" ref="V34:V65" si="11">IF(U34&gt;100%,((U34-1)*10000),0)</f>
        <v>1036.4193981215265</v>
      </c>
    </row>
    <row r="35" spans="1:22" x14ac:dyDescent="0.25">
      <c r="A35" s="68" t="s">
        <v>26</v>
      </c>
      <c r="B35" s="57" t="s">
        <v>169</v>
      </c>
      <c r="C35" s="57" t="s">
        <v>170</v>
      </c>
      <c r="D35" s="58">
        <v>491</v>
      </c>
      <c r="E35" s="54"/>
      <c r="F35" s="22">
        <f t="shared" si="6"/>
        <v>461.53999999999996</v>
      </c>
      <c r="G35" s="23">
        <f t="shared" si="7"/>
        <v>461.53999999999996</v>
      </c>
      <c r="H35" s="59" t="s">
        <v>404</v>
      </c>
      <c r="I35" s="59" t="s">
        <v>407</v>
      </c>
      <c r="J35" s="59" t="s">
        <v>415</v>
      </c>
      <c r="K35" s="59"/>
      <c r="L35" s="59"/>
      <c r="O35" s="25">
        <f>IFERROR(VLOOKUP(C:C,'Results Data'!A:F,6,FALSE), "Not Found")</f>
        <v>502</v>
      </c>
      <c r="P35" s="26">
        <f>IFERROR(VLOOKUP(C:C,'Results Data'!A:M,13,FALSE), "Not Found")</f>
        <v>78</v>
      </c>
      <c r="Q35" s="26" t="b">
        <f>AND('RIDE DATA'!$A$5&lt;'Registration Data'!$P35,'RIDE DATA'!$B$5&gt;'Registration Data'!$P35)</f>
        <v>1</v>
      </c>
      <c r="R35" s="26">
        <f t="shared" si="8"/>
        <v>15.059999999999999</v>
      </c>
      <c r="S35" s="24">
        <f>COUNTIF('Historical Registration Data'!D:D,'Registration Data'!C71)</f>
        <v>0</v>
      </c>
      <c r="T35" s="27">
        <f t="shared" si="9"/>
        <v>517.05999999999995</v>
      </c>
      <c r="U35" s="28">
        <f t="shared" si="10"/>
        <v>1.1202929323568922</v>
      </c>
      <c r="V35" s="72">
        <v>1200</v>
      </c>
    </row>
    <row r="36" spans="1:22" x14ac:dyDescent="0.25">
      <c r="A36" s="64" t="s">
        <v>28</v>
      </c>
      <c r="B36" s="57" t="s">
        <v>95</v>
      </c>
      <c r="C36" s="57" t="s">
        <v>96</v>
      </c>
      <c r="D36" s="58">
        <v>405</v>
      </c>
      <c r="E36" s="54"/>
      <c r="F36" s="22">
        <f t="shared" si="6"/>
        <v>380.7</v>
      </c>
      <c r="G36" s="23">
        <f t="shared" si="7"/>
        <v>380.7</v>
      </c>
      <c r="H36" s="59"/>
      <c r="I36" s="59"/>
      <c r="J36" s="59"/>
      <c r="K36" s="59"/>
      <c r="L36" s="59"/>
      <c r="O36" s="25">
        <f>IFERROR(VLOOKUP(C:C,'Results Data'!A:F,6,FALSE), "Not Found")</f>
        <v>410</v>
      </c>
      <c r="P36" s="26">
        <f>IFERROR(VLOOKUP(C:C,'Results Data'!A:M,13,FALSE), "Not Found")</f>
        <v>78</v>
      </c>
      <c r="Q36" s="26" t="b">
        <f>AND('RIDE DATA'!$A$5&lt;'Registration Data'!$P36,'RIDE DATA'!$B$5&gt;'Registration Data'!$P36)</f>
        <v>1</v>
      </c>
      <c r="R36" s="26">
        <f t="shared" si="8"/>
        <v>12.299999999999999</v>
      </c>
      <c r="S36" s="24">
        <f>COUNTIF('Historical Registration Data'!D:D,'Registration Data'!C34)</f>
        <v>0</v>
      </c>
      <c r="T36" s="27">
        <f t="shared" si="9"/>
        <v>422.3</v>
      </c>
      <c r="U36" s="28">
        <f t="shared" si="10"/>
        <v>1.1092723929603363</v>
      </c>
      <c r="V36" s="42">
        <f t="shared" si="11"/>
        <v>1092.7239296033631</v>
      </c>
    </row>
    <row r="37" spans="1:22" x14ac:dyDescent="0.25">
      <c r="A37" s="65" t="s">
        <v>28</v>
      </c>
      <c r="B37" s="10" t="s">
        <v>338</v>
      </c>
      <c r="C37" s="10" t="s">
        <v>339</v>
      </c>
      <c r="D37" s="56">
        <v>247</v>
      </c>
      <c r="E37" s="54" t="s">
        <v>441</v>
      </c>
      <c r="F37" s="22">
        <f t="shared" si="6"/>
        <v>232.17999999999998</v>
      </c>
      <c r="G37" s="23">
        <f t="shared" si="7"/>
        <v>232.17999999999998</v>
      </c>
      <c r="H37" s="59"/>
      <c r="I37" s="59" t="s">
        <v>405</v>
      </c>
      <c r="J37" s="59"/>
      <c r="K37" s="59"/>
      <c r="L37" s="59" t="s">
        <v>437</v>
      </c>
      <c r="O37" s="25">
        <f>IFERROR(VLOOKUP(C:C,'Results Data'!A:F,6,FALSE), "Not Found")</f>
        <v>286</v>
      </c>
      <c r="P37" s="26">
        <f>IFERROR(VLOOKUP(C:C,'Results Data'!A:M,13,FALSE), "Not Found")</f>
        <v>77</v>
      </c>
      <c r="Q37" s="26" t="b">
        <f>AND('RIDE DATA'!$A$5&lt;'Registration Data'!$P37,'RIDE DATA'!$B$5&gt;'Registration Data'!$P37)</f>
        <v>1</v>
      </c>
      <c r="R37" s="26">
        <f t="shared" si="8"/>
        <v>8.58</v>
      </c>
      <c r="S37" s="24">
        <f>COUNTIF('Historical Registration Data'!D:D,'Registration Data'!C160)</f>
        <v>0</v>
      </c>
      <c r="T37" s="27">
        <f t="shared" si="9"/>
        <v>294.58</v>
      </c>
      <c r="U37" s="28">
        <f t="shared" si="10"/>
        <v>1.2687569988801792</v>
      </c>
      <c r="V37" s="72">
        <v>1200</v>
      </c>
    </row>
    <row r="38" spans="1:22" x14ac:dyDescent="0.25">
      <c r="A38" s="69" t="s">
        <v>26</v>
      </c>
      <c r="B38" s="10" t="s">
        <v>324</v>
      </c>
      <c r="C38" s="10" t="s">
        <v>325</v>
      </c>
      <c r="D38" s="56">
        <v>334</v>
      </c>
      <c r="F38" s="22">
        <f t="shared" si="6"/>
        <v>313.95999999999998</v>
      </c>
      <c r="G38" s="23">
        <f t="shared" si="7"/>
        <v>313.95999999999998</v>
      </c>
      <c r="H38" s="59"/>
      <c r="I38" s="59"/>
      <c r="J38" s="59"/>
      <c r="K38" s="59"/>
      <c r="L38" s="59"/>
      <c r="O38" s="25">
        <f>IFERROR(VLOOKUP(C:C,'Results Data'!A:F,6,FALSE), "Not Found")</f>
        <v>315</v>
      </c>
      <c r="P38" s="26">
        <f>IFERROR(VLOOKUP(C:C,'Results Data'!A:M,13,FALSE), "Not Found")</f>
        <v>72</v>
      </c>
      <c r="Q38" s="26" t="b">
        <f>AND('RIDE DATA'!$A$5&lt;'Registration Data'!$P38,'RIDE DATA'!$B$5&gt;'Registration Data'!$P38)</f>
        <v>1</v>
      </c>
      <c r="R38" s="26">
        <f t="shared" si="8"/>
        <v>9.4499999999999993</v>
      </c>
      <c r="S38" s="24">
        <f>COUNTIF('Historical Registration Data'!D:D,'Registration Data'!C153)</f>
        <v>0</v>
      </c>
      <c r="T38" s="27">
        <f t="shared" si="9"/>
        <v>324.45</v>
      </c>
      <c r="U38" s="28">
        <f t="shared" si="10"/>
        <v>1.0334118996050452</v>
      </c>
      <c r="V38" s="42">
        <f t="shared" si="11"/>
        <v>334.11899605045204</v>
      </c>
    </row>
    <row r="39" spans="1:22" x14ac:dyDescent="0.25">
      <c r="A39" s="69" t="s">
        <v>26</v>
      </c>
      <c r="B39" s="10" t="s">
        <v>388</v>
      </c>
      <c r="C39" s="10" t="s">
        <v>389</v>
      </c>
      <c r="D39" s="56">
        <v>324</v>
      </c>
      <c r="F39" s="22">
        <f t="shared" si="6"/>
        <v>304.56</v>
      </c>
      <c r="G39" s="23">
        <f t="shared" si="7"/>
        <v>304.56</v>
      </c>
      <c r="H39" s="59" t="s">
        <v>404</v>
      </c>
      <c r="I39" s="59" t="s">
        <v>418</v>
      </c>
      <c r="J39" s="59"/>
      <c r="K39" s="59" t="s">
        <v>440</v>
      </c>
      <c r="L39" s="59"/>
      <c r="O39" s="25">
        <f>IFERROR(VLOOKUP(C:C,'Results Data'!A:F,6,FALSE), "Not Found")</f>
        <v>327</v>
      </c>
      <c r="P39" s="26">
        <f>IFERROR(VLOOKUP(C:C,'Results Data'!A:M,13,FALSE), "Not Found")</f>
        <v>75</v>
      </c>
      <c r="Q39" s="26" t="b">
        <f>AND('RIDE DATA'!$A$5&lt;'Registration Data'!$P39,'RIDE DATA'!$B$5&gt;'Registration Data'!$P39)</f>
        <v>1</v>
      </c>
      <c r="R39" s="26">
        <f t="shared" si="8"/>
        <v>9.81</v>
      </c>
      <c r="S39" s="24">
        <f>COUNTIF('Historical Registration Data'!D:D,'Registration Data'!C186)</f>
        <v>0</v>
      </c>
      <c r="T39" s="27">
        <f t="shared" si="9"/>
        <v>336.81</v>
      </c>
      <c r="U39" s="28">
        <f t="shared" si="10"/>
        <v>1.1058904649330181</v>
      </c>
      <c r="V39" s="42">
        <f t="shared" si="11"/>
        <v>1058.9046493301812</v>
      </c>
    </row>
    <row r="40" spans="1:22" x14ac:dyDescent="0.25">
      <c r="A40" s="64" t="s">
        <v>28</v>
      </c>
      <c r="B40" s="57" t="s">
        <v>300</v>
      </c>
      <c r="C40" s="57" t="s">
        <v>301</v>
      </c>
      <c r="D40" s="58">
        <v>349</v>
      </c>
      <c r="E40" s="54"/>
      <c r="F40" s="22">
        <f t="shared" si="6"/>
        <v>328.06</v>
      </c>
      <c r="G40" s="23">
        <f t="shared" si="7"/>
        <v>328.06</v>
      </c>
      <c r="H40" s="59"/>
      <c r="I40" s="59"/>
      <c r="J40" s="59"/>
      <c r="K40" s="59"/>
      <c r="L40" s="59"/>
      <c r="O40" s="25">
        <f>IFERROR(VLOOKUP(C:C,'Results Data'!A:F,6,FALSE), "Not Found")</f>
        <v>350</v>
      </c>
      <c r="P40" s="26">
        <f>IFERROR(VLOOKUP(C:C,'Results Data'!A:M,13,FALSE), "Not Found")</f>
        <v>77</v>
      </c>
      <c r="Q40" s="26" t="b">
        <f>AND('RIDE DATA'!$A$5&lt;'Registration Data'!$P40,'RIDE DATA'!$B$5&gt;'Registration Data'!$P40)</f>
        <v>1</v>
      </c>
      <c r="R40" s="26">
        <f t="shared" si="8"/>
        <v>10.5</v>
      </c>
      <c r="S40" s="24">
        <f>COUNTIF('Historical Registration Data'!D:D,'Registration Data'!C138)</f>
        <v>0</v>
      </c>
      <c r="T40" s="27">
        <f t="shared" si="9"/>
        <v>360.5</v>
      </c>
      <c r="U40" s="28">
        <f t="shared" si="10"/>
        <v>1.0988843504237029</v>
      </c>
      <c r="V40" s="42">
        <f t="shared" si="11"/>
        <v>988.84350423702915</v>
      </c>
    </row>
    <row r="41" spans="1:22" x14ac:dyDescent="0.25">
      <c r="A41" s="67" t="s">
        <v>29</v>
      </c>
      <c r="B41" s="57" t="s">
        <v>72</v>
      </c>
      <c r="C41" s="57" t="s">
        <v>73</v>
      </c>
      <c r="D41" s="58">
        <v>352</v>
      </c>
      <c r="E41" s="54"/>
      <c r="F41" s="22">
        <f t="shared" si="6"/>
        <v>330.88</v>
      </c>
      <c r="G41" s="23">
        <f t="shared" si="7"/>
        <v>330.88</v>
      </c>
      <c r="H41" s="59"/>
      <c r="I41" s="59"/>
      <c r="J41" s="59"/>
      <c r="K41" s="59"/>
      <c r="L41" s="59"/>
      <c r="O41" s="25">
        <f>IFERROR(VLOOKUP(C:C,'Results Data'!A:F,6,FALSE), "Not Found")</f>
        <v>353</v>
      </c>
      <c r="P41" s="26">
        <f>IFERROR(VLOOKUP(C:C,'Results Data'!A:M,13,FALSE), "Not Found")</f>
        <v>76</v>
      </c>
      <c r="Q41" s="26" t="b">
        <f>AND('RIDE DATA'!$A$5&lt;'Registration Data'!$P41,'RIDE DATA'!$B$5&gt;'Registration Data'!$P41)</f>
        <v>1</v>
      </c>
      <c r="R41" s="26">
        <f t="shared" si="8"/>
        <v>10.59</v>
      </c>
      <c r="S41" s="24">
        <f>COUNTIF('Historical Registration Data'!D:D,'Registration Data'!C22)</f>
        <v>0</v>
      </c>
      <c r="T41" s="27">
        <f t="shared" si="9"/>
        <v>363.59</v>
      </c>
      <c r="U41" s="28">
        <f t="shared" si="10"/>
        <v>1.0988575918762089</v>
      </c>
      <c r="V41" s="42">
        <f t="shared" si="11"/>
        <v>988.57591876208903</v>
      </c>
    </row>
    <row r="42" spans="1:22" x14ac:dyDescent="0.25">
      <c r="A42" s="62" t="s">
        <v>25</v>
      </c>
      <c r="B42" s="10" t="s">
        <v>402</v>
      </c>
      <c r="C42" s="10" t="s">
        <v>403</v>
      </c>
      <c r="D42" s="56">
        <v>588</v>
      </c>
      <c r="F42" s="22">
        <f t="shared" si="6"/>
        <v>552.71999999999991</v>
      </c>
      <c r="G42" s="23">
        <f t="shared" si="7"/>
        <v>552.71999999999991</v>
      </c>
      <c r="H42" s="59"/>
      <c r="I42" s="59"/>
      <c r="J42" s="59"/>
      <c r="K42" s="59"/>
      <c r="L42" s="59"/>
      <c r="O42" s="25">
        <f>IFERROR(VLOOKUP(C:C,'Results Data'!A:F,6,FALSE), "Not Found")</f>
        <v>540</v>
      </c>
      <c r="P42" s="26">
        <f>IFERROR(VLOOKUP(C:C,'Results Data'!A:M,13,FALSE), "Not Found")</f>
        <v>78</v>
      </c>
      <c r="Q42" s="26" t="b">
        <f>AND('RIDE DATA'!$A$5&lt;'Registration Data'!$P42,'RIDE DATA'!$B$5&gt;'Registration Data'!$P42)</f>
        <v>1</v>
      </c>
      <c r="R42" s="26">
        <f t="shared" si="8"/>
        <v>16.2</v>
      </c>
      <c r="S42" s="24">
        <f>COUNTIF('Historical Registration Data'!D:D,'Registration Data'!C193)</f>
        <v>0</v>
      </c>
      <c r="T42" s="27">
        <f t="shared" si="9"/>
        <v>556.20000000000005</v>
      </c>
      <c r="U42" s="28">
        <f t="shared" si="10"/>
        <v>1.0062961354754669</v>
      </c>
      <c r="V42" s="42">
        <f t="shared" si="11"/>
        <v>62.961354754669244</v>
      </c>
    </row>
    <row r="43" spans="1:22" x14ac:dyDescent="0.25">
      <c r="A43" s="62" t="s">
        <v>25</v>
      </c>
      <c r="B43" s="10" t="s">
        <v>400</v>
      </c>
      <c r="C43" s="10" t="s">
        <v>401</v>
      </c>
      <c r="D43" s="56">
        <v>548</v>
      </c>
      <c r="F43" s="22">
        <f t="shared" si="6"/>
        <v>515.12</v>
      </c>
      <c r="G43" s="23">
        <f t="shared" si="7"/>
        <v>515.12</v>
      </c>
      <c r="H43" s="59"/>
      <c r="I43" s="59"/>
      <c r="J43" s="59"/>
      <c r="K43" s="59"/>
      <c r="L43" s="59"/>
      <c r="O43" s="25">
        <f>IFERROR(VLOOKUP(C:C,'Results Data'!A:F,6,FALSE), "Not Found")</f>
        <v>525</v>
      </c>
      <c r="P43" s="26">
        <f>IFERROR(VLOOKUP(C:C,'Results Data'!A:M,13,FALSE), "Not Found")</f>
        <v>74</v>
      </c>
      <c r="Q43" s="26" t="b">
        <f>AND('RIDE DATA'!$A$5&lt;'Registration Data'!$P43,'RIDE DATA'!$B$5&gt;'Registration Data'!$P43)</f>
        <v>1</v>
      </c>
      <c r="R43" s="26">
        <f t="shared" si="8"/>
        <v>15.75</v>
      </c>
      <c r="S43" s="24">
        <f>COUNTIF('Historical Registration Data'!D:D,'Registration Data'!C192)</f>
        <v>0</v>
      </c>
      <c r="T43" s="27">
        <f t="shared" si="9"/>
        <v>540.75</v>
      </c>
      <c r="U43" s="28">
        <f t="shared" si="10"/>
        <v>1.0497553968007454</v>
      </c>
      <c r="V43" s="42">
        <f t="shared" si="11"/>
        <v>497.55396800745365</v>
      </c>
    </row>
    <row r="44" spans="1:22" x14ac:dyDescent="0.25">
      <c r="A44" s="68" t="s">
        <v>26</v>
      </c>
      <c r="B44" s="57" t="s">
        <v>235</v>
      </c>
      <c r="C44" s="57" t="s">
        <v>236</v>
      </c>
      <c r="D44" s="58">
        <v>377</v>
      </c>
      <c r="E44" s="54"/>
      <c r="F44" s="22">
        <f t="shared" si="6"/>
        <v>354.38</v>
      </c>
      <c r="G44" s="23">
        <f t="shared" si="7"/>
        <v>354.38</v>
      </c>
      <c r="H44" s="59" t="s">
        <v>404</v>
      </c>
      <c r="I44" s="59" t="s">
        <v>405</v>
      </c>
      <c r="J44" s="59"/>
      <c r="K44" s="59"/>
      <c r="L44" s="59" t="s">
        <v>417</v>
      </c>
      <c r="O44" s="25">
        <f>IFERROR(VLOOKUP(C:C,'Results Data'!A:F,6,FALSE), "Not Found")</f>
        <v>385</v>
      </c>
      <c r="P44" s="26">
        <f>IFERROR(VLOOKUP(C:C,'Results Data'!A:M,13,FALSE), "Not Found")</f>
        <v>75</v>
      </c>
      <c r="Q44" s="26" t="b">
        <f>AND('RIDE DATA'!$A$5&lt;'Registration Data'!$P44,'RIDE DATA'!$B$5&gt;'Registration Data'!$P44)</f>
        <v>1</v>
      </c>
      <c r="R44" s="26">
        <f t="shared" si="8"/>
        <v>11.549999999999999</v>
      </c>
      <c r="S44" s="24">
        <f>COUNTIF('Historical Registration Data'!D:D,'Registration Data'!C104)</f>
        <v>0</v>
      </c>
      <c r="T44" s="27">
        <f t="shared" si="9"/>
        <v>396.55</v>
      </c>
      <c r="U44" s="28">
        <f t="shared" si="10"/>
        <v>1.1189965573677974</v>
      </c>
      <c r="V44" s="42">
        <f t="shared" si="11"/>
        <v>1189.9655736779735</v>
      </c>
    </row>
    <row r="45" spans="1:22" x14ac:dyDescent="0.25">
      <c r="A45" s="68"/>
      <c r="B45" s="57" t="s">
        <v>312</v>
      </c>
      <c r="C45" s="57" t="s">
        <v>313</v>
      </c>
      <c r="D45" s="58">
        <v>494</v>
      </c>
      <c r="E45" s="54"/>
      <c r="F45" s="22">
        <f t="shared" si="6"/>
        <v>464.35999999999996</v>
      </c>
      <c r="G45" s="23">
        <f t="shared" si="7"/>
        <v>464.35999999999996</v>
      </c>
      <c r="H45" s="59" t="s">
        <v>416</v>
      </c>
      <c r="I45" s="59" t="s">
        <v>405</v>
      </c>
      <c r="J45" s="59"/>
      <c r="K45" s="59"/>
      <c r="L45" s="59"/>
      <c r="O45" s="25">
        <f>IFERROR(VLOOKUP(C:C,'Results Data'!A:F,6,FALSE), "Not Found")</f>
        <v>0</v>
      </c>
      <c r="P45" s="26">
        <f>IFERROR(VLOOKUP(C:C,'Results Data'!A:M,13,FALSE), "Not Found")</f>
        <v>0</v>
      </c>
      <c r="Q45" s="26" t="b">
        <f>AND('RIDE DATA'!$A$5&lt;'Registration Data'!$P45,'RIDE DATA'!$B$5&gt;'Registration Data'!$P45)</f>
        <v>0</v>
      </c>
      <c r="R45" s="26">
        <f t="shared" si="8"/>
        <v>0</v>
      </c>
      <c r="S45" s="24">
        <f>COUNTIF('Historical Registration Data'!D:D,'Registration Data'!C145)</f>
        <v>0</v>
      </c>
      <c r="T45" s="27">
        <f t="shared" si="9"/>
        <v>0</v>
      </c>
      <c r="U45" s="28">
        <f t="shared" si="10"/>
        <v>0</v>
      </c>
      <c r="V45" s="42">
        <f t="shared" si="11"/>
        <v>0</v>
      </c>
    </row>
    <row r="46" spans="1:22" x14ac:dyDescent="0.25">
      <c r="A46" s="68" t="s">
        <v>26</v>
      </c>
      <c r="B46" s="57" t="s">
        <v>76</v>
      </c>
      <c r="C46" s="57" t="s">
        <v>77</v>
      </c>
      <c r="D46" s="58">
        <v>476</v>
      </c>
      <c r="E46" s="54"/>
      <c r="F46" s="22">
        <f t="shared" si="6"/>
        <v>447.44</v>
      </c>
      <c r="G46" s="23">
        <f t="shared" si="7"/>
        <v>447.44</v>
      </c>
      <c r="H46" s="59" t="s">
        <v>414</v>
      </c>
      <c r="I46" s="59"/>
      <c r="J46" s="59"/>
      <c r="K46" s="59"/>
      <c r="L46" s="59"/>
      <c r="O46" s="25">
        <f>IFERROR(VLOOKUP(C:C,'Results Data'!A:F,6,FALSE), "Not Found")</f>
        <v>478</v>
      </c>
      <c r="P46" s="26">
        <f>IFERROR(VLOOKUP(C:C,'Results Data'!A:M,13,FALSE), "Not Found")</f>
        <v>74</v>
      </c>
      <c r="Q46" s="26" t="b">
        <f>AND('RIDE DATA'!$A$5&lt;'Registration Data'!$P46,'RIDE DATA'!$B$5&gt;'Registration Data'!$P46)</f>
        <v>1</v>
      </c>
      <c r="R46" s="26">
        <f t="shared" si="8"/>
        <v>14.34</v>
      </c>
      <c r="S46" s="24">
        <f>COUNTIF('Historical Registration Data'!D:D,'Registration Data'!C24)</f>
        <v>0</v>
      </c>
      <c r="T46" s="27">
        <f t="shared" si="9"/>
        <v>492.34</v>
      </c>
      <c r="U46" s="28">
        <f t="shared" si="10"/>
        <v>1.1003486500983373</v>
      </c>
      <c r="V46" s="42">
        <f t="shared" si="11"/>
        <v>1003.4865009833727</v>
      </c>
    </row>
    <row r="47" spans="1:22" x14ac:dyDescent="0.25">
      <c r="A47" s="65" t="s">
        <v>28</v>
      </c>
      <c r="B47" s="10" t="s">
        <v>336</v>
      </c>
      <c r="C47" s="10" t="s">
        <v>337</v>
      </c>
      <c r="D47" s="56">
        <v>338</v>
      </c>
      <c r="F47" s="22">
        <f t="shared" si="6"/>
        <v>317.71999999999997</v>
      </c>
      <c r="G47" s="23">
        <f t="shared" si="7"/>
        <v>317.71999999999997</v>
      </c>
      <c r="H47" s="59" t="s">
        <v>404</v>
      </c>
      <c r="I47" s="59" t="s">
        <v>407</v>
      </c>
      <c r="J47" s="59"/>
      <c r="K47" s="59"/>
      <c r="L47" s="59"/>
      <c r="O47" s="25">
        <f>IFERROR(VLOOKUP(C:C,'Results Data'!A:F,6,FALSE), "Not Found")</f>
        <v>341</v>
      </c>
      <c r="P47" s="26">
        <f>IFERROR(VLOOKUP(C:C,'Results Data'!A:M,13,FALSE), "Not Found")</f>
        <v>78</v>
      </c>
      <c r="Q47" s="26" t="b">
        <f>AND('RIDE DATA'!$A$5&lt;'Registration Data'!$P47,'RIDE DATA'!$B$5&gt;'Registration Data'!$P47)</f>
        <v>1</v>
      </c>
      <c r="R47" s="26">
        <f t="shared" si="8"/>
        <v>10.23</v>
      </c>
      <c r="S47" s="24">
        <f>COUNTIF('Historical Registration Data'!D:D,'Registration Data'!C159)</f>
        <v>0</v>
      </c>
      <c r="T47" s="27">
        <f t="shared" si="9"/>
        <v>351.23</v>
      </c>
      <c r="U47" s="28">
        <f t="shared" si="10"/>
        <v>1.1054702253556592</v>
      </c>
      <c r="V47" s="42">
        <f t="shared" si="11"/>
        <v>1054.702253556592</v>
      </c>
    </row>
    <row r="48" spans="1:22" x14ac:dyDescent="0.25">
      <c r="A48" s="66"/>
      <c r="B48" s="10" t="s">
        <v>348</v>
      </c>
      <c r="C48" s="10" t="s">
        <v>349</v>
      </c>
      <c r="D48" s="56">
        <v>348</v>
      </c>
      <c r="F48" s="22">
        <f t="shared" si="6"/>
        <v>327.12</v>
      </c>
      <c r="G48" s="23">
        <f t="shared" si="7"/>
        <v>327.12</v>
      </c>
      <c r="H48" s="59"/>
      <c r="I48" s="59"/>
      <c r="J48" s="59"/>
      <c r="K48" s="59"/>
      <c r="L48" s="59"/>
      <c r="O48" s="25">
        <f>IFERROR(VLOOKUP(C:C,'Results Data'!A:F,6,FALSE), "Not Found")</f>
        <v>0</v>
      </c>
      <c r="P48" s="26">
        <f>IFERROR(VLOOKUP(C:C,'Results Data'!A:M,13,FALSE), "Not Found")</f>
        <v>0</v>
      </c>
      <c r="Q48" s="26" t="b">
        <f>AND('RIDE DATA'!$A$5&lt;'Registration Data'!$P48,'RIDE DATA'!$B$5&gt;'Registration Data'!$P48)</f>
        <v>0</v>
      </c>
      <c r="R48" s="26">
        <f t="shared" si="8"/>
        <v>0</v>
      </c>
      <c r="S48" s="24">
        <f>COUNTIF('Historical Registration Data'!D:D,'Registration Data'!C165)</f>
        <v>0</v>
      </c>
      <c r="T48" s="27">
        <f t="shared" si="9"/>
        <v>0</v>
      </c>
      <c r="U48" s="28">
        <f t="shared" si="10"/>
        <v>0</v>
      </c>
      <c r="V48" s="42">
        <f t="shared" si="11"/>
        <v>0</v>
      </c>
    </row>
    <row r="49" spans="1:22" x14ac:dyDescent="0.25">
      <c r="A49" s="66" t="s">
        <v>29</v>
      </c>
      <c r="B49" s="10" t="s">
        <v>328</v>
      </c>
      <c r="C49" s="10" t="s">
        <v>329</v>
      </c>
      <c r="D49" s="56">
        <v>395</v>
      </c>
      <c r="F49" s="22">
        <f t="shared" si="6"/>
        <v>371.29999999999995</v>
      </c>
      <c r="G49" s="23">
        <f t="shared" si="7"/>
        <v>371.29999999999995</v>
      </c>
      <c r="H49" s="59"/>
      <c r="I49" s="59"/>
      <c r="J49" s="59"/>
      <c r="K49" s="59"/>
      <c r="L49" s="59"/>
      <c r="O49" s="25">
        <f>IFERROR(VLOOKUP(C:C,'Results Data'!A:F,6,FALSE), "Not Found")</f>
        <v>395</v>
      </c>
      <c r="P49" s="26">
        <f>IFERROR(VLOOKUP(C:C,'Results Data'!A:M,13,FALSE), "Not Found")</f>
        <v>78</v>
      </c>
      <c r="Q49" s="26" t="b">
        <f>AND('RIDE DATA'!$A$5&lt;'Registration Data'!$P49,'RIDE DATA'!$B$5&gt;'Registration Data'!$P49)</f>
        <v>1</v>
      </c>
      <c r="R49" s="26">
        <f t="shared" si="8"/>
        <v>11.85</v>
      </c>
      <c r="S49" s="24">
        <f>COUNTIF('Historical Registration Data'!D:D,'Registration Data'!C155)</f>
        <v>0</v>
      </c>
      <c r="T49" s="27">
        <f t="shared" si="9"/>
        <v>406.85</v>
      </c>
      <c r="U49" s="28">
        <f t="shared" si="10"/>
        <v>1.095744680851064</v>
      </c>
      <c r="V49" s="42">
        <f t="shared" si="11"/>
        <v>957.44680851064027</v>
      </c>
    </row>
    <row r="50" spans="1:22" x14ac:dyDescent="0.25">
      <c r="A50" s="64" t="s">
        <v>28</v>
      </c>
      <c r="B50" s="57" t="s">
        <v>291</v>
      </c>
      <c r="C50" s="57" t="s">
        <v>292</v>
      </c>
      <c r="D50" s="58">
        <v>494</v>
      </c>
      <c r="E50" s="54"/>
      <c r="F50" s="22">
        <f t="shared" si="6"/>
        <v>464.35999999999996</v>
      </c>
      <c r="G50" s="23">
        <f t="shared" si="7"/>
        <v>464.35999999999996</v>
      </c>
      <c r="H50" s="59"/>
      <c r="I50" s="59"/>
      <c r="J50" s="59"/>
      <c r="K50" s="59"/>
      <c r="L50" s="59"/>
      <c r="O50" s="25">
        <f>IFERROR(VLOOKUP(C:C,'Results Data'!A:F,6,FALSE), "Not Found")</f>
        <v>506</v>
      </c>
      <c r="P50" s="26">
        <f>IFERROR(VLOOKUP(C:C,'Results Data'!A:M,13,FALSE), "Not Found")</f>
        <v>76</v>
      </c>
      <c r="Q50" s="26" t="b">
        <f>AND('RIDE DATA'!$A$5&lt;'Registration Data'!$P50,'RIDE DATA'!$B$5&gt;'Registration Data'!$P50)</f>
        <v>1</v>
      </c>
      <c r="R50" s="26">
        <f t="shared" si="8"/>
        <v>15.18</v>
      </c>
      <c r="S50" s="24">
        <f>COUNTIF('Historical Registration Data'!D:D,'Registration Data'!C133)</f>
        <v>0</v>
      </c>
      <c r="T50" s="27">
        <f t="shared" si="9"/>
        <v>521.17999999999995</v>
      </c>
      <c r="U50" s="28">
        <f t="shared" si="10"/>
        <v>1.1223619605478508</v>
      </c>
      <c r="V50" s="72">
        <v>1200</v>
      </c>
    </row>
    <row r="51" spans="1:22" x14ac:dyDescent="0.25">
      <c r="A51" s="67" t="s">
        <v>29</v>
      </c>
      <c r="B51" s="57" t="s">
        <v>66</v>
      </c>
      <c r="C51" s="57" t="s">
        <v>67</v>
      </c>
      <c r="D51" s="58">
        <v>409</v>
      </c>
      <c r="E51" s="54"/>
      <c r="F51" s="22">
        <f t="shared" si="6"/>
        <v>384.46</v>
      </c>
      <c r="G51" s="23">
        <f t="shared" si="7"/>
        <v>384.46</v>
      </c>
      <c r="H51" s="59"/>
      <c r="I51" s="59"/>
      <c r="J51" s="59"/>
      <c r="K51" s="59"/>
      <c r="L51" s="59"/>
      <c r="O51" s="25">
        <f>IFERROR(VLOOKUP(C:C,'Results Data'!A:F,6,FALSE), "Not Found")</f>
        <v>419</v>
      </c>
      <c r="P51" s="26">
        <f>IFERROR(VLOOKUP(C:C,'Results Data'!A:M,13,FALSE), "Not Found")</f>
        <v>77</v>
      </c>
      <c r="Q51" s="26" t="b">
        <f>AND('RIDE DATA'!$A$5&lt;'Registration Data'!$P51,'RIDE DATA'!$B$5&gt;'Registration Data'!$P51)</f>
        <v>1</v>
      </c>
      <c r="R51" s="26">
        <f t="shared" si="8"/>
        <v>12.57</v>
      </c>
      <c r="S51" s="24">
        <f>COUNTIF('Historical Registration Data'!D:D,'Registration Data'!C19)</f>
        <v>0</v>
      </c>
      <c r="T51" s="27">
        <f t="shared" si="9"/>
        <v>431.57</v>
      </c>
      <c r="U51" s="28">
        <f t="shared" si="10"/>
        <v>1.1225355043437548</v>
      </c>
      <c r="V51" s="72">
        <v>1200</v>
      </c>
    </row>
    <row r="52" spans="1:22" x14ac:dyDescent="0.25">
      <c r="A52" s="68" t="s">
        <v>26</v>
      </c>
      <c r="B52" s="57" t="s">
        <v>42</v>
      </c>
      <c r="C52" s="57" t="s">
        <v>43</v>
      </c>
      <c r="D52" s="58">
        <v>313</v>
      </c>
      <c r="E52" s="54"/>
      <c r="F52" s="22">
        <f t="shared" si="6"/>
        <v>294.21999999999997</v>
      </c>
      <c r="G52" s="23">
        <f t="shared" si="7"/>
        <v>294.21999999999997</v>
      </c>
      <c r="H52" s="59" t="s">
        <v>404</v>
      </c>
      <c r="I52" s="59"/>
      <c r="J52" s="59"/>
      <c r="K52" s="59"/>
      <c r="L52" s="59"/>
      <c r="O52" s="25">
        <f>IFERROR(VLOOKUP(C:C,'Results Data'!A:F,6,FALSE), "Not Found")</f>
        <v>319</v>
      </c>
      <c r="P52" s="26">
        <f>IFERROR(VLOOKUP(C:C,'Results Data'!A:M,13,FALSE), "Not Found")</f>
        <v>78</v>
      </c>
      <c r="Q52" s="26" t="b">
        <f>AND('RIDE DATA'!$A$5&lt;'Registration Data'!$P52,'RIDE DATA'!$B$5&gt;'Registration Data'!$P52)</f>
        <v>1</v>
      </c>
      <c r="R52" s="26">
        <f t="shared" si="8"/>
        <v>9.57</v>
      </c>
      <c r="S52" s="24">
        <f>COUNTIF('Historical Registration Data'!D:D,'Registration Data'!C7)</f>
        <v>0</v>
      </c>
      <c r="T52" s="27">
        <f t="shared" si="9"/>
        <v>328.57</v>
      </c>
      <c r="U52" s="28">
        <f t="shared" si="10"/>
        <v>1.1167493712188159</v>
      </c>
      <c r="V52" s="42">
        <f t="shared" si="11"/>
        <v>1167.493712188159</v>
      </c>
    </row>
    <row r="53" spans="1:22" x14ac:dyDescent="0.25">
      <c r="A53" s="67" t="s">
        <v>29</v>
      </c>
      <c r="B53" s="57" t="s">
        <v>189</v>
      </c>
      <c r="C53" s="57" t="s">
        <v>190</v>
      </c>
      <c r="D53" s="58">
        <v>217</v>
      </c>
      <c r="E53" s="54"/>
      <c r="F53" s="22">
        <f t="shared" si="6"/>
        <v>203.98</v>
      </c>
      <c r="G53" s="23">
        <f t="shared" si="7"/>
        <v>203.98</v>
      </c>
      <c r="H53" s="59" t="s">
        <v>416</v>
      </c>
      <c r="I53" s="59" t="s">
        <v>407</v>
      </c>
      <c r="J53" s="59" t="s">
        <v>408</v>
      </c>
      <c r="K53" s="59"/>
      <c r="L53" s="59"/>
      <c r="O53" s="25">
        <f>IFERROR(VLOOKUP(C:C,'Results Data'!A:F,6,FALSE), "Not Found")</f>
        <v>230</v>
      </c>
      <c r="P53" s="26">
        <f>IFERROR(VLOOKUP(C:C,'Results Data'!A:M,13,FALSE), "Not Found")</f>
        <v>80</v>
      </c>
      <c r="Q53" s="26" t="b">
        <f>AND('RIDE DATA'!$A$5&lt;'Registration Data'!$P53,'RIDE DATA'!$B$5&gt;'Registration Data'!$P53)</f>
        <v>0</v>
      </c>
      <c r="R53" s="26">
        <f t="shared" si="8"/>
        <v>0</v>
      </c>
      <c r="S53" s="24">
        <f>COUNTIF('Historical Registration Data'!D:D,'Registration Data'!C81)</f>
        <v>0</v>
      </c>
      <c r="T53" s="27">
        <f t="shared" si="9"/>
        <v>230</v>
      </c>
      <c r="U53" s="28">
        <f t="shared" si="10"/>
        <v>1.1275615256397686</v>
      </c>
      <c r="V53" s="72">
        <v>1200</v>
      </c>
    </row>
    <row r="54" spans="1:22" x14ac:dyDescent="0.25">
      <c r="A54" s="68" t="s">
        <v>26</v>
      </c>
      <c r="B54" s="57" t="s">
        <v>175</v>
      </c>
      <c r="C54" s="57" t="s">
        <v>176</v>
      </c>
      <c r="D54" s="58">
        <v>602</v>
      </c>
      <c r="E54" s="54"/>
      <c r="F54" s="22">
        <f t="shared" si="6"/>
        <v>565.88</v>
      </c>
      <c r="G54" s="23">
        <f t="shared" si="7"/>
        <v>565.88</v>
      </c>
      <c r="H54" s="59"/>
      <c r="I54" s="59"/>
      <c r="J54" s="59"/>
      <c r="K54" s="59"/>
      <c r="L54" s="59"/>
      <c r="O54" s="25">
        <f>IFERROR(VLOOKUP(C:C,'Results Data'!A:F,6,FALSE), "Not Found")</f>
        <v>614</v>
      </c>
      <c r="P54" s="26">
        <f>IFERROR(VLOOKUP(C:C,'Results Data'!A:M,13,FALSE), "Not Found")</f>
        <v>76</v>
      </c>
      <c r="Q54" s="26" t="b">
        <f>AND('RIDE DATA'!$A$5&lt;'Registration Data'!$P54,'RIDE DATA'!$B$5&gt;'Registration Data'!$P54)</f>
        <v>1</v>
      </c>
      <c r="R54" s="26">
        <f t="shared" si="8"/>
        <v>18.419999999999998</v>
      </c>
      <c r="S54" s="24">
        <f>COUNTIF('Historical Registration Data'!D:D,'Registration Data'!C74)</f>
        <v>0</v>
      </c>
      <c r="T54" s="27">
        <f t="shared" si="9"/>
        <v>632.41999999999996</v>
      </c>
      <c r="U54" s="28">
        <f t="shared" si="10"/>
        <v>1.1175867675125468</v>
      </c>
      <c r="V54" s="42">
        <f t="shared" si="11"/>
        <v>1175.8676751254682</v>
      </c>
    </row>
    <row r="55" spans="1:22" x14ac:dyDescent="0.25">
      <c r="A55" s="67" t="s">
        <v>29</v>
      </c>
      <c r="B55" s="57" t="s">
        <v>111</v>
      </c>
      <c r="C55" s="57" t="s">
        <v>112</v>
      </c>
      <c r="D55" s="58">
        <v>244</v>
      </c>
      <c r="E55" s="54"/>
      <c r="F55" s="22">
        <f t="shared" si="6"/>
        <v>229.35999999999999</v>
      </c>
      <c r="G55" s="23">
        <f t="shared" si="7"/>
        <v>229.35999999999999</v>
      </c>
      <c r="H55" s="59"/>
      <c r="I55" s="59"/>
      <c r="J55" s="59"/>
      <c r="K55" s="59"/>
      <c r="L55" s="59"/>
      <c r="O55" s="25">
        <f>IFERROR(VLOOKUP(C:C,'Results Data'!A:F,6,FALSE), "Not Found")</f>
        <v>249</v>
      </c>
      <c r="P55" s="26">
        <f>IFERROR(VLOOKUP(C:C,'Results Data'!A:M,13,FALSE), "Not Found")</f>
        <v>77</v>
      </c>
      <c r="Q55" s="26" t="b">
        <f>AND('RIDE DATA'!$A$5&lt;'Registration Data'!$P55,'RIDE DATA'!$B$5&gt;'Registration Data'!$P55)</f>
        <v>1</v>
      </c>
      <c r="R55" s="26">
        <f t="shared" si="8"/>
        <v>7.47</v>
      </c>
      <c r="S55" s="24">
        <f>COUNTIF('Historical Registration Data'!D:D,'Registration Data'!C42)</f>
        <v>0</v>
      </c>
      <c r="T55" s="27">
        <f t="shared" si="9"/>
        <v>256.47000000000003</v>
      </c>
      <c r="U55" s="28">
        <f t="shared" si="10"/>
        <v>1.1181984652947334</v>
      </c>
      <c r="V55" s="42">
        <f t="shared" si="11"/>
        <v>1181.9846529473343</v>
      </c>
    </row>
    <row r="56" spans="1:22" x14ac:dyDescent="0.25">
      <c r="A56" s="67" t="s">
        <v>29</v>
      </c>
      <c r="B56" s="57" t="s">
        <v>314</v>
      </c>
      <c r="C56" s="57" t="s">
        <v>315</v>
      </c>
      <c r="D56" s="58">
        <v>422</v>
      </c>
      <c r="E56" s="54"/>
      <c r="F56" s="22">
        <f t="shared" si="6"/>
        <v>396.67999999999995</v>
      </c>
      <c r="G56" s="23">
        <f t="shared" si="7"/>
        <v>396.67999999999995</v>
      </c>
      <c r="H56" s="59" t="s">
        <v>414</v>
      </c>
      <c r="I56" s="59" t="s">
        <v>430</v>
      </c>
      <c r="J56" s="59"/>
      <c r="K56" s="59"/>
      <c r="L56" s="59"/>
      <c r="O56" s="25">
        <f>IFERROR(VLOOKUP(C:C,'Results Data'!A:F,6,FALSE), "Not Found")</f>
        <v>427</v>
      </c>
      <c r="P56" s="26">
        <f>IFERROR(VLOOKUP(C:C,'Results Data'!A:M,13,FALSE), "Not Found")</f>
        <v>76</v>
      </c>
      <c r="Q56" s="26" t="b">
        <f>AND('RIDE DATA'!$A$5&lt;'Registration Data'!$P56,'RIDE DATA'!$B$5&gt;'Registration Data'!$P56)</f>
        <v>1</v>
      </c>
      <c r="R56" s="26">
        <f t="shared" si="8"/>
        <v>12.809999999999999</v>
      </c>
      <c r="S56" s="24">
        <f>COUNTIF('Historical Registration Data'!D:D,'Registration Data'!C146)</f>
        <v>0</v>
      </c>
      <c r="T56" s="27">
        <f t="shared" si="9"/>
        <v>439.81</v>
      </c>
      <c r="U56" s="28">
        <f t="shared" si="10"/>
        <v>1.1087274377331855</v>
      </c>
      <c r="V56" s="42">
        <f t="shared" si="11"/>
        <v>1087.274377331855</v>
      </c>
    </row>
    <row r="57" spans="1:22" x14ac:dyDescent="0.25">
      <c r="A57" s="67" t="s">
        <v>29</v>
      </c>
      <c r="B57" s="57" t="s">
        <v>191</v>
      </c>
      <c r="C57" s="57" t="s">
        <v>192</v>
      </c>
      <c r="D57" s="58">
        <v>305</v>
      </c>
      <c r="E57" s="54"/>
      <c r="F57" s="22">
        <f t="shared" si="6"/>
        <v>286.7</v>
      </c>
      <c r="G57" s="23">
        <f t="shared" si="7"/>
        <v>286.7</v>
      </c>
      <c r="H57" s="59" t="s">
        <v>404</v>
      </c>
      <c r="I57" s="59" t="s">
        <v>405</v>
      </c>
      <c r="J57" s="59"/>
      <c r="K57" s="59"/>
      <c r="L57" s="59" t="s">
        <v>431</v>
      </c>
      <c r="O57" s="25">
        <f>IFERROR(VLOOKUP(C:C,'Results Data'!A:F,6,FALSE), "Not Found")</f>
        <v>302</v>
      </c>
      <c r="P57" s="26">
        <f>IFERROR(VLOOKUP(C:C,'Results Data'!A:M,13,FALSE), "Not Found")</f>
        <v>75</v>
      </c>
      <c r="Q57" s="26" t="b">
        <f>AND('RIDE DATA'!$A$5&lt;'Registration Data'!$P57,'RIDE DATA'!$B$5&gt;'Registration Data'!$P57)</f>
        <v>1</v>
      </c>
      <c r="R57" s="26">
        <f t="shared" si="8"/>
        <v>9.06</v>
      </c>
      <c r="S57" s="24">
        <f>COUNTIF('Historical Registration Data'!D:D,'Registration Data'!C82)</f>
        <v>0</v>
      </c>
      <c r="T57" s="27">
        <f t="shared" si="9"/>
        <v>311.06</v>
      </c>
      <c r="U57" s="28">
        <f t="shared" si="10"/>
        <v>1.0849668643181025</v>
      </c>
      <c r="V57" s="42">
        <f t="shared" si="11"/>
        <v>849.66864318102523</v>
      </c>
    </row>
    <row r="58" spans="1:22" x14ac:dyDescent="0.25">
      <c r="A58" s="64" t="s">
        <v>28</v>
      </c>
      <c r="B58" s="57" t="s">
        <v>197</v>
      </c>
      <c r="C58" s="57" t="s">
        <v>198</v>
      </c>
      <c r="D58" s="58">
        <v>410</v>
      </c>
      <c r="E58" s="54"/>
      <c r="F58" s="22">
        <f t="shared" si="6"/>
        <v>385.4</v>
      </c>
      <c r="G58" s="23">
        <f t="shared" si="7"/>
        <v>385.4</v>
      </c>
      <c r="H58" s="59"/>
      <c r="I58" s="59"/>
      <c r="J58" s="59"/>
      <c r="K58" s="59"/>
      <c r="L58" s="59"/>
      <c r="O58" s="25">
        <f>IFERROR(VLOOKUP(C:C,'Results Data'!A:F,6,FALSE), "Not Found")</f>
        <v>429</v>
      </c>
      <c r="P58" s="26">
        <f>IFERROR(VLOOKUP(C:C,'Results Data'!A:M,13,FALSE), "Not Found")</f>
        <v>77</v>
      </c>
      <c r="Q58" s="26" t="b">
        <f>AND('RIDE DATA'!$A$5&lt;'Registration Data'!$P58,'RIDE DATA'!$B$5&gt;'Registration Data'!$P58)</f>
        <v>1</v>
      </c>
      <c r="R58" s="26">
        <f t="shared" si="8"/>
        <v>12.87</v>
      </c>
      <c r="S58" s="24">
        <f>COUNTIF('Historical Registration Data'!D:D,'Registration Data'!C85)</f>
        <v>0</v>
      </c>
      <c r="T58" s="27">
        <f t="shared" si="9"/>
        <v>441.87</v>
      </c>
      <c r="U58" s="28">
        <f t="shared" si="10"/>
        <v>1.1465230928905035</v>
      </c>
      <c r="V58" s="72">
        <v>1200</v>
      </c>
    </row>
    <row r="59" spans="1:22" x14ac:dyDescent="0.25">
      <c r="A59" s="67" t="s">
        <v>29</v>
      </c>
      <c r="B59" s="57" t="s">
        <v>107</v>
      </c>
      <c r="C59" s="57" t="s">
        <v>108</v>
      </c>
      <c r="D59" s="58">
        <v>315</v>
      </c>
      <c r="E59" s="54"/>
      <c r="F59" s="22">
        <f t="shared" si="6"/>
        <v>296.09999999999997</v>
      </c>
      <c r="G59" s="23">
        <f t="shared" si="7"/>
        <v>296.09999999999997</v>
      </c>
      <c r="H59" s="59"/>
      <c r="I59" s="59"/>
      <c r="J59" s="59"/>
      <c r="K59" s="59"/>
      <c r="L59" s="59"/>
      <c r="O59" s="25">
        <f>IFERROR(VLOOKUP(C:C,'Results Data'!A:F,6,FALSE), "Not Found")</f>
        <v>321</v>
      </c>
      <c r="P59" s="26">
        <f>IFERROR(VLOOKUP(C:C,'Results Data'!A:M,13,FALSE), "Not Found")</f>
        <v>79</v>
      </c>
      <c r="Q59" s="26" t="b">
        <f>AND('RIDE DATA'!$A$5&lt;'Registration Data'!$P59,'RIDE DATA'!$B$5&gt;'Registration Data'!$P59)</f>
        <v>0</v>
      </c>
      <c r="R59" s="26">
        <f t="shared" si="8"/>
        <v>0</v>
      </c>
      <c r="S59" s="24">
        <f>COUNTIF('Historical Registration Data'!D:D,'Registration Data'!C40)</f>
        <v>0</v>
      </c>
      <c r="T59" s="27">
        <f t="shared" si="9"/>
        <v>321</v>
      </c>
      <c r="U59" s="28">
        <f t="shared" si="10"/>
        <v>1.0840932117527864</v>
      </c>
      <c r="V59" s="42">
        <f t="shared" si="11"/>
        <v>840.93211752786385</v>
      </c>
    </row>
    <row r="60" spans="1:22" x14ac:dyDescent="0.25">
      <c r="A60" s="67" t="s">
        <v>29</v>
      </c>
      <c r="B60" s="57" t="s">
        <v>32</v>
      </c>
      <c r="C60" s="57" t="s">
        <v>33</v>
      </c>
      <c r="D60" s="58">
        <v>415</v>
      </c>
      <c r="E60" s="54"/>
      <c r="F60" s="22">
        <f t="shared" si="6"/>
        <v>390.09999999999997</v>
      </c>
      <c r="G60" s="23">
        <f t="shared" si="7"/>
        <v>390.09999999999997</v>
      </c>
      <c r="H60" s="59"/>
      <c r="I60" s="59"/>
      <c r="J60" s="59"/>
      <c r="K60" s="59"/>
      <c r="L60" s="59"/>
      <c r="O60" s="25">
        <f>IFERROR(VLOOKUP(C:C,'Results Data'!A:F,6,FALSE), "Not Found")</f>
        <v>421</v>
      </c>
      <c r="P60" s="26">
        <f>IFERROR(VLOOKUP(C:C,'Results Data'!A:M,13,FALSE), "Not Found")</f>
        <v>76</v>
      </c>
      <c r="Q60" s="26" t="b">
        <f>AND('RIDE DATA'!$A$5&lt;'Registration Data'!$P60,'RIDE DATA'!$B$5&gt;'Registration Data'!$P60)</f>
        <v>1</v>
      </c>
      <c r="R60" s="26">
        <f t="shared" si="8"/>
        <v>12.629999999999999</v>
      </c>
      <c r="S60" s="24">
        <f>COUNTIF('Historical Registration Data'!D:D,'Registration Data'!C2)</f>
        <v>0</v>
      </c>
      <c r="T60" s="27">
        <f t="shared" si="9"/>
        <v>433.63</v>
      </c>
      <c r="U60" s="28">
        <f t="shared" si="10"/>
        <v>1.1115867726224047</v>
      </c>
      <c r="V60" s="42">
        <f t="shared" si="11"/>
        <v>1115.8677262240469</v>
      </c>
    </row>
    <row r="61" spans="1:22" x14ac:dyDescent="0.25">
      <c r="A61" s="64" t="s">
        <v>28</v>
      </c>
      <c r="B61" s="57" t="s">
        <v>129</v>
      </c>
      <c r="C61" s="57" t="s">
        <v>130</v>
      </c>
      <c r="D61" s="58">
        <v>244</v>
      </c>
      <c r="E61" s="54" t="s">
        <v>441</v>
      </c>
      <c r="F61" s="22">
        <f t="shared" si="6"/>
        <v>229.35999999999999</v>
      </c>
      <c r="G61" s="23">
        <f t="shared" si="7"/>
        <v>229.35999999999999</v>
      </c>
      <c r="H61" s="59" t="s">
        <v>404</v>
      </c>
      <c r="I61" s="59" t="s">
        <v>407</v>
      </c>
      <c r="J61" s="59" t="s">
        <v>423</v>
      </c>
      <c r="K61" s="59"/>
      <c r="L61" s="59"/>
      <c r="O61" s="25">
        <f>IFERROR(VLOOKUP(C:C,'Results Data'!A:F,6,FALSE), "Not Found")</f>
        <v>240</v>
      </c>
      <c r="P61" s="26">
        <f>IFERROR(VLOOKUP(C:C,'Results Data'!A:M,13,FALSE), "Not Found")</f>
        <v>79</v>
      </c>
      <c r="Q61" s="26" t="b">
        <f>AND('RIDE DATA'!$A$5&lt;'Registration Data'!$P61,'RIDE DATA'!$B$5&gt;'Registration Data'!$P61)</f>
        <v>0</v>
      </c>
      <c r="R61" s="26">
        <f t="shared" si="8"/>
        <v>0</v>
      </c>
      <c r="S61" s="24">
        <f>COUNTIF('Historical Registration Data'!D:D,'Registration Data'!C51)</f>
        <v>0</v>
      </c>
      <c r="T61" s="27">
        <f t="shared" si="9"/>
        <v>240</v>
      </c>
      <c r="U61" s="28">
        <f t="shared" si="10"/>
        <v>1.0463899546564355</v>
      </c>
      <c r="V61" s="42">
        <f t="shared" si="11"/>
        <v>463.89954656435475</v>
      </c>
    </row>
    <row r="62" spans="1:22" x14ac:dyDescent="0.25">
      <c r="A62" s="68" t="s">
        <v>26</v>
      </c>
      <c r="B62" s="57" t="s">
        <v>121</v>
      </c>
      <c r="C62" s="57" t="s">
        <v>122</v>
      </c>
      <c r="D62" s="58">
        <v>525</v>
      </c>
      <c r="E62" s="54"/>
      <c r="F62" s="22">
        <f t="shared" si="6"/>
        <v>493.5</v>
      </c>
      <c r="G62" s="23">
        <f t="shared" si="7"/>
        <v>493.5</v>
      </c>
      <c r="H62" s="59" t="s">
        <v>414</v>
      </c>
      <c r="I62" s="59"/>
      <c r="J62" s="59"/>
      <c r="K62" s="59"/>
      <c r="L62" s="59"/>
      <c r="O62" s="25">
        <f>IFERROR(VLOOKUP(C:C,'Results Data'!A:F,6,FALSE), "Not Found")</f>
        <v>531</v>
      </c>
      <c r="P62" s="26">
        <f>IFERROR(VLOOKUP(C:C,'Results Data'!A:M,13,FALSE), "Not Found")</f>
        <v>77</v>
      </c>
      <c r="Q62" s="26" t="b">
        <f>AND('RIDE DATA'!$A$5&lt;'Registration Data'!$P62,'RIDE DATA'!$B$5&gt;'Registration Data'!$P62)</f>
        <v>1</v>
      </c>
      <c r="R62" s="26">
        <f t="shared" si="8"/>
        <v>15.93</v>
      </c>
      <c r="S62" s="24">
        <f>COUNTIF('Historical Registration Data'!D:D,'Registration Data'!C47)</f>
        <v>0</v>
      </c>
      <c r="T62" s="27">
        <f t="shared" si="9"/>
        <v>546.92999999999995</v>
      </c>
      <c r="U62" s="28">
        <f t="shared" si="10"/>
        <v>1.1082674772036474</v>
      </c>
      <c r="V62" s="42">
        <f t="shared" si="11"/>
        <v>1082.6747720364738</v>
      </c>
    </row>
    <row r="63" spans="1:22" x14ac:dyDescent="0.25">
      <c r="A63" s="64" t="s">
        <v>28</v>
      </c>
      <c r="B63" s="57" t="s">
        <v>251</v>
      </c>
      <c r="C63" s="57" t="s">
        <v>252</v>
      </c>
      <c r="D63" s="58">
        <v>628</v>
      </c>
      <c r="E63" s="54"/>
      <c r="F63" s="22">
        <f t="shared" si="6"/>
        <v>590.31999999999994</v>
      </c>
      <c r="G63" s="23">
        <f t="shared" si="7"/>
        <v>590.31999999999994</v>
      </c>
      <c r="H63" s="59"/>
      <c r="I63" s="59"/>
      <c r="J63" s="59"/>
      <c r="K63" s="59"/>
      <c r="L63" s="59"/>
      <c r="O63" s="25">
        <f>IFERROR(VLOOKUP(C:C,'Results Data'!A:F,6,FALSE), "Not Found")</f>
        <v>602</v>
      </c>
      <c r="P63" s="26">
        <f>IFERROR(VLOOKUP(C:C,'Results Data'!A:M,13,FALSE), "Not Found")</f>
        <v>72</v>
      </c>
      <c r="Q63" s="26" t="b">
        <f>AND('RIDE DATA'!$A$5&lt;'Registration Data'!$P63,'RIDE DATA'!$B$5&gt;'Registration Data'!$P63)</f>
        <v>1</v>
      </c>
      <c r="R63" s="26">
        <f t="shared" si="8"/>
        <v>18.059999999999999</v>
      </c>
      <c r="S63" s="24">
        <f>COUNTIF('Historical Registration Data'!D:D,'Registration Data'!C113)</f>
        <v>0</v>
      </c>
      <c r="T63" s="27">
        <f t="shared" si="9"/>
        <v>620.05999999999995</v>
      </c>
      <c r="U63" s="28">
        <f t="shared" si="10"/>
        <v>1.0503794552107333</v>
      </c>
      <c r="V63" s="42">
        <f t="shared" si="11"/>
        <v>503.79455210733283</v>
      </c>
    </row>
    <row r="64" spans="1:22" x14ac:dyDescent="0.25">
      <c r="A64" s="62" t="s">
        <v>25</v>
      </c>
      <c r="B64" s="10" t="s">
        <v>378</v>
      </c>
      <c r="C64" s="10" t="s">
        <v>379</v>
      </c>
      <c r="D64" s="56">
        <v>485</v>
      </c>
      <c r="F64" s="22">
        <f t="shared" si="6"/>
        <v>455.9</v>
      </c>
      <c r="G64" s="23">
        <f t="shared" si="7"/>
        <v>455.9</v>
      </c>
      <c r="H64" s="59"/>
      <c r="I64" s="59"/>
      <c r="J64" s="59"/>
      <c r="K64" s="59"/>
      <c r="L64" s="59"/>
      <c r="O64" s="25">
        <f>IFERROR(VLOOKUP(C:C,'Results Data'!A:F,6,FALSE), "Not Found")</f>
        <v>490</v>
      </c>
      <c r="P64" s="26">
        <f>IFERROR(VLOOKUP(C:C,'Results Data'!A:M,13,FALSE), "Not Found")</f>
        <v>74</v>
      </c>
      <c r="Q64" s="26" t="b">
        <f>AND('RIDE DATA'!$A$5&lt;'Registration Data'!$P64,'RIDE DATA'!$B$5&gt;'Registration Data'!$P64)</f>
        <v>1</v>
      </c>
      <c r="R64" s="26">
        <f t="shared" si="8"/>
        <v>14.7</v>
      </c>
      <c r="S64" s="24">
        <f>COUNTIF('Historical Registration Data'!D:D,'Registration Data'!C181)</f>
        <v>0</v>
      </c>
      <c r="T64" s="27">
        <f t="shared" si="9"/>
        <v>504.7</v>
      </c>
      <c r="U64" s="28">
        <f t="shared" si="10"/>
        <v>1.1070410177670542</v>
      </c>
      <c r="V64" s="42">
        <f t="shared" si="11"/>
        <v>1070.4101776705422</v>
      </c>
    </row>
    <row r="65" spans="1:22" x14ac:dyDescent="0.25">
      <c r="A65" s="67" t="s">
        <v>29</v>
      </c>
      <c r="B65" s="57" t="s">
        <v>93</v>
      </c>
      <c r="C65" s="57" t="s">
        <v>94</v>
      </c>
      <c r="D65" s="58">
        <v>269</v>
      </c>
      <c r="E65" s="54"/>
      <c r="F65" s="22">
        <f t="shared" si="6"/>
        <v>252.85999999999999</v>
      </c>
      <c r="G65" s="23">
        <f t="shared" si="7"/>
        <v>252.85999999999999</v>
      </c>
      <c r="H65" s="59"/>
      <c r="I65" s="59"/>
      <c r="J65" s="59"/>
      <c r="K65" s="59"/>
      <c r="L65" s="59"/>
      <c r="O65" s="25">
        <f>IFERROR(VLOOKUP(C:C,'Results Data'!A:F,6,FALSE), "Not Found")</f>
        <v>247</v>
      </c>
      <c r="P65" s="26">
        <f>IFERROR(VLOOKUP(C:C,'Results Data'!A:M,13,FALSE), "Not Found")</f>
        <v>78</v>
      </c>
      <c r="Q65" s="26" t="b">
        <f>AND('RIDE DATA'!$A$5&lt;'Registration Data'!$P65,'RIDE DATA'!$B$5&gt;'Registration Data'!$P65)</f>
        <v>1</v>
      </c>
      <c r="R65" s="26">
        <f t="shared" si="8"/>
        <v>7.41</v>
      </c>
      <c r="S65" s="24">
        <f>COUNTIF('Historical Registration Data'!D:D,'Registration Data'!C33)</f>
        <v>0</v>
      </c>
      <c r="T65" s="27">
        <f t="shared" si="9"/>
        <v>254.41</v>
      </c>
      <c r="U65" s="28">
        <f t="shared" si="10"/>
        <v>1.0061298742387093</v>
      </c>
      <c r="V65" s="42">
        <f t="shared" si="11"/>
        <v>61.298742387092545</v>
      </c>
    </row>
    <row r="66" spans="1:22" x14ac:dyDescent="0.25">
      <c r="A66" s="67"/>
      <c r="B66" s="57" t="s">
        <v>82</v>
      </c>
      <c r="C66" s="57" t="s">
        <v>83</v>
      </c>
      <c r="D66" s="58">
        <v>459</v>
      </c>
      <c r="E66" s="54"/>
      <c r="F66" s="22">
        <f t="shared" ref="F66:F97" si="12">D66*0.94</f>
        <v>431.46</v>
      </c>
      <c r="G66" s="23">
        <f t="shared" ref="G66:G97" si="13">IF(O66="Not Found",0,F66)</f>
        <v>431.46</v>
      </c>
      <c r="H66" s="59" t="s">
        <v>404</v>
      </c>
      <c r="I66" s="59" t="s">
        <v>407</v>
      </c>
      <c r="J66" s="59" t="s">
        <v>415</v>
      </c>
      <c r="K66" s="59"/>
      <c r="L66" s="59"/>
      <c r="O66" s="25">
        <f>IFERROR(VLOOKUP(C:C,'Results Data'!A:F,6,FALSE), "Not Found")</f>
        <v>0</v>
      </c>
      <c r="P66" s="26">
        <f>IFERROR(VLOOKUP(C:C,'Results Data'!A:M,13,FALSE), "Not Found")</f>
        <v>0</v>
      </c>
      <c r="Q66" s="26" t="b">
        <f>AND('RIDE DATA'!$A$5&lt;'Registration Data'!$P66,'RIDE DATA'!$B$5&gt;'Registration Data'!$P66)</f>
        <v>0</v>
      </c>
      <c r="R66" s="26">
        <f t="shared" ref="R66:R97" si="14">IF(Q66=TRUE,O66*0.03,0)</f>
        <v>0</v>
      </c>
      <c r="S66" s="24">
        <f>COUNTIF('Historical Registration Data'!D:D,'Registration Data'!C27)</f>
        <v>0</v>
      </c>
      <c r="T66" s="27">
        <f t="shared" ref="T66:T97" si="15">R66+O66</f>
        <v>0</v>
      </c>
      <c r="U66" s="28">
        <f t="shared" ref="U66:U97" si="16">T66/F66</f>
        <v>0</v>
      </c>
      <c r="V66" s="42">
        <f t="shared" ref="V66:V97" si="17">IF(U66&gt;100%,((U66-1)*10000),0)</f>
        <v>0</v>
      </c>
    </row>
    <row r="67" spans="1:22" x14ac:dyDescent="0.25">
      <c r="A67" s="67"/>
      <c r="B67" s="57" t="s">
        <v>131</v>
      </c>
      <c r="C67" s="57" t="s">
        <v>132</v>
      </c>
      <c r="D67" s="58">
        <v>255</v>
      </c>
      <c r="E67" s="54"/>
      <c r="F67" s="22">
        <f t="shared" si="12"/>
        <v>239.7</v>
      </c>
      <c r="G67" s="23">
        <f t="shared" si="13"/>
        <v>239.7</v>
      </c>
      <c r="H67" s="59" t="s">
        <v>404</v>
      </c>
      <c r="I67" s="59" t="s">
        <v>407</v>
      </c>
      <c r="J67" s="59" t="s">
        <v>424</v>
      </c>
      <c r="K67" s="59"/>
      <c r="L67" s="59"/>
      <c r="O67" s="25">
        <f>IFERROR(VLOOKUP(C:C,'Results Data'!A:F,6,FALSE), "Not Found")</f>
        <v>0</v>
      </c>
      <c r="P67" s="26">
        <f>IFERROR(VLOOKUP(C:C,'Results Data'!A:M,13,FALSE), "Not Found")</f>
        <v>0</v>
      </c>
      <c r="Q67" s="26" t="b">
        <f>AND('RIDE DATA'!$A$5&lt;'Registration Data'!$P67,'RIDE DATA'!$B$5&gt;'Registration Data'!$P67)</f>
        <v>0</v>
      </c>
      <c r="R67" s="26">
        <f t="shared" si="14"/>
        <v>0</v>
      </c>
      <c r="S67" s="24">
        <f>COUNTIF('Historical Registration Data'!D:D,'Registration Data'!C52)</f>
        <v>0</v>
      </c>
      <c r="T67" s="27">
        <f t="shared" si="15"/>
        <v>0</v>
      </c>
      <c r="U67" s="28">
        <f t="shared" si="16"/>
        <v>0</v>
      </c>
      <c r="V67" s="42">
        <f t="shared" si="17"/>
        <v>0</v>
      </c>
    </row>
    <row r="68" spans="1:22" x14ac:dyDescent="0.25">
      <c r="A68" s="68" t="s">
        <v>26</v>
      </c>
      <c r="B68" s="57" t="s">
        <v>153</v>
      </c>
      <c r="C68" s="57" t="s">
        <v>154</v>
      </c>
      <c r="D68" s="58">
        <v>354</v>
      </c>
      <c r="E68" s="54"/>
      <c r="F68" s="22">
        <f t="shared" si="12"/>
        <v>332.76</v>
      </c>
      <c r="G68" s="23">
        <f t="shared" si="13"/>
        <v>332.76</v>
      </c>
      <c r="H68" s="59" t="s">
        <v>414</v>
      </c>
      <c r="I68" s="59" t="s">
        <v>405</v>
      </c>
      <c r="J68" s="59"/>
      <c r="K68" s="59"/>
      <c r="L68" s="59" t="s">
        <v>422</v>
      </c>
      <c r="O68" s="25">
        <f>IFERROR(VLOOKUP(C:C,'Results Data'!A:F,6,FALSE), "Not Found")</f>
        <v>362</v>
      </c>
      <c r="P68" s="26">
        <f>IFERROR(VLOOKUP(C:C,'Results Data'!A:M,13,FALSE), "Not Found")</f>
        <v>76</v>
      </c>
      <c r="Q68" s="26" t="b">
        <f>AND('RIDE DATA'!$A$5&lt;'Registration Data'!$P68,'RIDE DATA'!$B$5&gt;'Registration Data'!$P68)</f>
        <v>1</v>
      </c>
      <c r="R68" s="26">
        <f t="shared" si="14"/>
        <v>10.86</v>
      </c>
      <c r="S68" s="24">
        <f>COUNTIF('Historical Registration Data'!D:D,'Registration Data'!C63)</f>
        <v>0</v>
      </c>
      <c r="T68" s="27">
        <f t="shared" si="15"/>
        <v>372.86</v>
      </c>
      <c r="U68" s="28">
        <f t="shared" si="16"/>
        <v>1.1205072725087151</v>
      </c>
      <c r="V68" s="72">
        <v>1200</v>
      </c>
    </row>
    <row r="69" spans="1:22" x14ac:dyDescent="0.25">
      <c r="A69" s="67"/>
      <c r="B69" s="57" t="s">
        <v>105</v>
      </c>
      <c r="C69" s="57" t="s">
        <v>106</v>
      </c>
      <c r="D69" s="58">
        <v>317</v>
      </c>
      <c r="E69" s="54"/>
      <c r="F69" s="22">
        <f t="shared" si="12"/>
        <v>297.97999999999996</v>
      </c>
      <c r="G69" s="23">
        <f t="shared" si="13"/>
        <v>297.97999999999996</v>
      </c>
      <c r="H69" s="59" t="s">
        <v>404</v>
      </c>
      <c r="I69" s="59" t="s">
        <v>407</v>
      </c>
      <c r="J69" s="59" t="s">
        <v>420</v>
      </c>
      <c r="K69" s="59"/>
      <c r="L69" s="59"/>
      <c r="O69" s="25">
        <f>IFERROR(VLOOKUP(C:C,'Results Data'!A:F,6,FALSE), "Not Found")</f>
        <v>0</v>
      </c>
      <c r="P69" s="26">
        <f>IFERROR(VLOOKUP(C:C,'Results Data'!A:M,13,FALSE), "Not Found")</f>
        <v>0</v>
      </c>
      <c r="Q69" s="26" t="b">
        <f>AND('RIDE DATA'!$A$5&lt;'Registration Data'!$P69,'RIDE DATA'!$B$5&gt;'Registration Data'!$P69)</f>
        <v>0</v>
      </c>
      <c r="R69" s="26">
        <f t="shared" si="14"/>
        <v>0</v>
      </c>
      <c r="S69" s="24">
        <f>COUNTIF('Historical Registration Data'!D:D,'Registration Data'!C39)</f>
        <v>0</v>
      </c>
      <c r="T69" s="27">
        <f t="shared" si="15"/>
        <v>0</v>
      </c>
      <c r="U69" s="28">
        <f t="shared" si="16"/>
        <v>0</v>
      </c>
      <c r="V69" s="42">
        <f t="shared" si="17"/>
        <v>0</v>
      </c>
    </row>
    <row r="70" spans="1:22" x14ac:dyDescent="0.25">
      <c r="A70" s="68" t="s">
        <v>26</v>
      </c>
      <c r="B70" s="57" t="s">
        <v>167</v>
      </c>
      <c r="C70" s="57" t="s">
        <v>168</v>
      </c>
      <c r="D70" s="58">
        <v>352</v>
      </c>
      <c r="E70" s="54"/>
      <c r="F70" s="22">
        <f t="shared" si="12"/>
        <v>330.88</v>
      </c>
      <c r="G70" s="23">
        <f t="shared" si="13"/>
        <v>330.88</v>
      </c>
      <c r="H70" s="59"/>
      <c r="I70" s="59"/>
      <c r="J70" s="59"/>
      <c r="K70" s="59"/>
      <c r="L70" s="59"/>
      <c r="O70" s="25">
        <f>IFERROR(VLOOKUP(C:C,'Results Data'!A:F,6,FALSE), "Not Found")</f>
        <v>239</v>
      </c>
      <c r="P70" s="26">
        <f>IFERROR(VLOOKUP(C:C,'Results Data'!A:M,13,FALSE), "Not Found")</f>
        <v>65</v>
      </c>
      <c r="Q70" s="26" t="b">
        <f>AND('RIDE DATA'!$A$5&lt;'Registration Data'!$P70,'RIDE DATA'!$B$5&gt;'Registration Data'!$P70)</f>
        <v>0</v>
      </c>
      <c r="R70" s="26">
        <f t="shared" si="14"/>
        <v>0</v>
      </c>
      <c r="S70" s="24">
        <f>COUNTIF('Historical Registration Data'!D:D,'Registration Data'!C70)</f>
        <v>0</v>
      </c>
      <c r="T70" s="27">
        <f t="shared" si="15"/>
        <v>239</v>
      </c>
      <c r="U70" s="28">
        <f t="shared" si="16"/>
        <v>0.72231624758220503</v>
      </c>
      <c r="V70" s="42">
        <f t="shared" si="17"/>
        <v>0</v>
      </c>
    </row>
    <row r="71" spans="1:22" x14ac:dyDescent="0.25">
      <c r="A71" s="63" t="s">
        <v>25</v>
      </c>
      <c r="B71" s="57" t="s">
        <v>225</v>
      </c>
      <c r="C71" s="57" t="s">
        <v>226</v>
      </c>
      <c r="D71" s="58">
        <v>350</v>
      </c>
      <c r="E71" s="54"/>
      <c r="F71" s="22">
        <f t="shared" si="12"/>
        <v>329</v>
      </c>
      <c r="G71" s="23">
        <f t="shared" si="13"/>
        <v>329</v>
      </c>
      <c r="H71" s="59" t="s">
        <v>404</v>
      </c>
      <c r="I71" s="59" t="s">
        <v>405</v>
      </c>
      <c r="J71" s="59"/>
      <c r="K71" s="59"/>
      <c r="L71" s="59" t="s">
        <v>433</v>
      </c>
      <c r="O71" s="25">
        <f>IFERROR(VLOOKUP(C:C,'Results Data'!A:F,6,FALSE), "Not Found")</f>
        <v>361</v>
      </c>
      <c r="P71" s="26">
        <f>IFERROR(VLOOKUP(C:C,'Results Data'!A:M,13,FALSE), "Not Found")</f>
        <v>77</v>
      </c>
      <c r="Q71" s="26" t="b">
        <f>AND('RIDE DATA'!$A$5&lt;'Registration Data'!$P71,'RIDE DATA'!$B$5&gt;'Registration Data'!$P71)</f>
        <v>1</v>
      </c>
      <c r="R71" s="26">
        <f t="shared" si="14"/>
        <v>10.83</v>
      </c>
      <c r="S71" s="24">
        <f>COUNTIF('Historical Registration Data'!D:D,'Registration Data'!C99)</f>
        <v>0</v>
      </c>
      <c r="T71" s="27">
        <f t="shared" si="15"/>
        <v>371.83</v>
      </c>
      <c r="U71" s="28">
        <f t="shared" si="16"/>
        <v>1.1301823708206686</v>
      </c>
      <c r="V71" s="72">
        <v>1200</v>
      </c>
    </row>
    <row r="72" spans="1:22" x14ac:dyDescent="0.25">
      <c r="A72" s="64" t="s">
        <v>28</v>
      </c>
      <c r="B72" s="57" t="s">
        <v>283</v>
      </c>
      <c r="C72" s="57" t="s">
        <v>284</v>
      </c>
      <c r="D72" s="58">
        <v>435</v>
      </c>
      <c r="E72" s="54"/>
      <c r="F72" s="22">
        <f t="shared" si="12"/>
        <v>408.9</v>
      </c>
      <c r="G72" s="23">
        <f t="shared" si="13"/>
        <v>408.9</v>
      </c>
      <c r="H72" s="59"/>
      <c r="I72" s="59"/>
      <c r="J72" s="59"/>
      <c r="K72" s="59"/>
      <c r="L72" s="59"/>
      <c r="O72" s="25">
        <f>IFERROR(VLOOKUP(C:C,'Results Data'!A:F,6,FALSE), "Not Found")</f>
        <v>442</v>
      </c>
      <c r="P72" s="26">
        <f>IFERROR(VLOOKUP(C:C,'Results Data'!A:M,13,FALSE), "Not Found")</f>
        <v>76</v>
      </c>
      <c r="Q72" s="26" t="b">
        <f>AND('RIDE DATA'!$A$5&lt;'Registration Data'!$P72,'RIDE DATA'!$B$5&gt;'Registration Data'!$P72)</f>
        <v>1</v>
      </c>
      <c r="R72" s="26">
        <f t="shared" si="14"/>
        <v>13.26</v>
      </c>
      <c r="S72" s="24">
        <f>COUNTIF('Historical Registration Data'!D:D,'Registration Data'!C129)</f>
        <v>0</v>
      </c>
      <c r="T72" s="27">
        <f t="shared" si="15"/>
        <v>455.26</v>
      </c>
      <c r="U72" s="28">
        <f t="shared" si="16"/>
        <v>1.1133773538762535</v>
      </c>
      <c r="V72" s="42">
        <f t="shared" si="17"/>
        <v>1133.7735387625348</v>
      </c>
    </row>
    <row r="73" spans="1:22" x14ac:dyDescent="0.25">
      <c r="A73" s="67" t="s">
        <v>29</v>
      </c>
      <c r="B73" s="57" t="s">
        <v>199</v>
      </c>
      <c r="C73" s="57" t="s">
        <v>200</v>
      </c>
      <c r="D73" s="58">
        <v>314</v>
      </c>
      <c r="E73" s="54"/>
      <c r="F73" s="22">
        <f t="shared" si="12"/>
        <v>295.15999999999997</v>
      </c>
      <c r="G73" s="23">
        <f t="shared" si="13"/>
        <v>295.15999999999997</v>
      </c>
      <c r="H73" s="59" t="s">
        <v>404</v>
      </c>
      <c r="I73" s="59" t="s">
        <v>418</v>
      </c>
      <c r="J73" s="59"/>
      <c r="K73" s="59" t="s">
        <v>432</v>
      </c>
      <c r="L73" s="59"/>
      <c r="O73" s="25">
        <f>IFERROR(VLOOKUP(C:C,'Results Data'!A:F,6,FALSE), "Not Found")</f>
        <v>300</v>
      </c>
      <c r="P73" s="26">
        <f>IFERROR(VLOOKUP(C:C,'Results Data'!A:M,13,FALSE), "Not Found")</f>
        <v>78</v>
      </c>
      <c r="Q73" s="26" t="b">
        <f>AND('RIDE DATA'!$A$5&lt;'Registration Data'!$P73,'RIDE DATA'!$B$5&gt;'Registration Data'!$P73)</f>
        <v>1</v>
      </c>
      <c r="R73" s="26">
        <f t="shared" si="14"/>
        <v>9</v>
      </c>
      <c r="S73" s="24">
        <f>COUNTIF('Historical Registration Data'!D:D,'Registration Data'!C86)</f>
        <v>0</v>
      </c>
      <c r="T73" s="27">
        <f t="shared" si="15"/>
        <v>309</v>
      </c>
      <c r="U73" s="28">
        <f t="shared" si="16"/>
        <v>1.0468898224691694</v>
      </c>
      <c r="V73" s="42">
        <f t="shared" si="17"/>
        <v>468.89822469169394</v>
      </c>
    </row>
    <row r="74" spans="1:22" x14ac:dyDescent="0.25">
      <c r="A74" s="64" t="s">
        <v>28</v>
      </c>
      <c r="B74" s="57" t="s">
        <v>277</v>
      </c>
      <c r="C74" s="57" t="s">
        <v>278</v>
      </c>
      <c r="D74" s="58">
        <v>410</v>
      </c>
      <c r="E74" s="54"/>
      <c r="F74" s="22">
        <f t="shared" si="12"/>
        <v>385.4</v>
      </c>
      <c r="G74" s="23">
        <f t="shared" si="13"/>
        <v>385.4</v>
      </c>
      <c r="H74" s="59"/>
      <c r="I74" s="59"/>
      <c r="J74" s="59"/>
      <c r="K74" s="59"/>
      <c r="L74" s="59"/>
      <c r="O74" s="25">
        <f>IFERROR(VLOOKUP(C:C,'Results Data'!A:F,6,FALSE), "Not Found")</f>
        <v>420</v>
      </c>
      <c r="P74" s="26">
        <f>IFERROR(VLOOKUP(C:C,'Results Data'!A:M,13,FALSE), "Not Found")</f>
        <v>77</v>
      </c>
      <c r="Q74" s="26" t="b">
        <f>AND('RIDE DATA'!$A$5&lt;'Registration Data'!$P74,'RIDE DATA'!$B$5&gt;'Registration Data'!$P74)</f>
        <v>1</v>
      </c>
      <c r="R74" s="26">
        <f t="shared" si="14"/>
        <v>12.6</v>
      </c>
      <c r="S74" s="24">
        <f>COUNTIF('Historical Registration Data'!D:D,'Registration Data'!C126)</f>
        <v>0</v>
      </c>
      <c r="T74" s="27">
        <f t="shared" si="15"/>
        <v>432.6</v>
      </c>
      <c r="U74" s="28">
        <f t="shared" si="16"/>
        <v>1.1224701608718215</v>
      </c>
      <c r="V74" s="72">
        <v>1200</v>
      </c>
    </row>
    <row r="75" spans="1:22" x14ac:dyDescent="0.25">
      <c r="A75" s="69" t="s">
        <v>26</v>
      </c>
      <c r="B75" s="10" t="s">
        <v>364</v>
      </c>
      <c r="C75" s="10" t="s">
        <v>365</v>
      </c>
      <c r="D75" s="56">
        <v>657</v>
      </c>
      <c r="F75" s="22">
        <f t="shared" si="12"/>
        <v>617.57999999999993</v>
      </c>
      <c r="G75" s="23">
        <f t="shared" si="13"/>
        <v>617.57999999999993</v>
      </c>
      <c r="H75" s="59"/>
      <c r="I75" s="59"/>
      <c r="J75" s="59"/>
      <c r="K75" s="59"/>
      <c r="L75" s="59"/>
      <c r="O75" s="25">
        <f>IFERROR(VLOOKUP(C:C,'Results Data'!A:F,6,FALSE), "Not Found")</f>
        <v>644</v>
      </c>
      <c r="P75" s="26">
        <f>IFERROR(VLOOKUP(C:C,'Results Data'!A:M,13,FALSE), "Not Found")</f>
        <v>50</v>
      </c>
      <c r="Q75" s="26" t="b">
        <f>AND('RIDE DATA'!$A$5&lt;'Registration Data'!$P75,'RIDE DATA'!$B$5&gt;'Registration Data'!$P75)</f>
        <v>0</v>
      </c>
      <c r="R75" s="26">
        <f t="shared" si="14"/>
        <v>0</v>
      </c>
      <c r="S75" s="24">
        <f>COUNTIF('Historical Registration Data'!D:D,'Registration Data'!C173)</f>
        <v>0</v>
      </c>
      <c r="T75" s="27">
        <f t="shared" si="15"/>
        <v>644</v>
      </c>
      <c r="U75" s="28">
        <f t="shared" si="16"/>
        <v>1.0427798827682244</v>
      </c>
      <c r="V75" s="42">
        <f t="shared" si="17"/>
        <v>427.79882768224422</v>
      </c>
    </row>
    <row r="76" spans="1:22" x14ac:dyDescent="0.25">
      <c r="A76" s="63" t="s">
        <v>25</v>
      </c>
      <c r="B76" s="57" t="s">
        <v>133</v>
      </c>
      <c r="C76" s="57" t="s">
        <v>134</v>
      </c>
      <c r="D76" s="58">
        <v>321</v>
      </c>
      <c r="E76" s="54"/>
      <c r="F76" s="22">
        <f t="shared" si="12"/>
        <v>301.74</v>
      </c>
      <c r="G76" s="23">
        <f t="shared" si="13"/>
        <v>301.74</v>
      </c>
      <c r="H76" s="59"/>
      <c r="I76" s="59"/>
      <c r="J76" s="59"/>
      <c r="K76" s="59"/>
      <c r="L76" s="59"/>
      <c r="O76" s="25">
        <f>IFERROR(VLOOKUP(C:C,'Results Data'!A:F,6,FALSE), "Not Found")</f>
        <v>321</v>
      </c>
      <c r="P76" s="26">
        <f>IFERROR(VLOOKUP(C:C,'Results Data'!A:M,13,FALSE), "Not Found")</f>
        <v>77</v>
      </c>
      <c r="Q76" s="26" t="b">
        <f>AND('RIDE DATA'!$A$5&lt;'Registration Data'!$P76,'RIDE DATA'!$B$5&gt;'Registration Data'!$P76)</f>
        <v>1</v>
      </c>
      <c r="R76" s="26">
        <f t="shared" si="14"/>
        <v>9.629999999999999</v>
      </c>
      <c r="S76" s="24">
        <f>COUNTIF('Historical Registration Data'!D:D,'Registration Data'!C53)</f>
        <v>0</v>
      </c>
      <c r="T76" s="27">
        <f t="shared" si="15"/>
        <v>330.63</v>
      </c>
      <c r="U76" s="28">
        <f t="shared" si="16"/>
        <v>1.0957446808510638</v>
      </c>
      <c r="V76" s="42">
        <f t="shared" si="17"/>
        <v>957.44680851063799</v>
      </c>
    </row>
    <row r="77" spans="1:22" x14ac:dyDescent="0.25">
      <c r="A77" s="64" t="s">
        <v>2036</v>
      </c>
      <c r="B77" s="57" t="s">
        <v>91</v>
      </c>
      <c r="C77" s="57" t="s">
        <v>92</v>
      </c>
      <c r="D77" s="58">
        <v>427</v>
      </c>
      <c r="E77" s="54"/>
      <c r="F77" s="22">
        <f t="shared" si="12"/>
        <v>401.38</v>
      </c>
      <c r="G77" s="23">
        <f t="shared" si="13"/>
        <v>0</v>
      </c>
      <c r="H77" s="59"/>
      <c r="I77" s="59"/>
      <c r="J77" s="59"/>
      <c r="K77" s="59"/>
      <c r="L77" s="59"/>
      <c r="O77" s="25" t="str">
        <f>IFERROR(VLOOKUP(C:C,'Results Data'!A:F,6,FALSE), "Not Found")</f>
        <v>Not Found</v>
      </c>
      <c r="P77" s="26" t="str">
        <f>IFERROR(VLOOKUP(C:C,'Results Data'!A:M,13,FALSE), "Not Found")</f>
        <v>Not Found</v>
      </c>
      <c r="Q77" s="26" t="b">
        <f>AND('RIDE DATA'!$A$5&lt;'Registration Data'!$P77,'RIDE DATA'!$B$5&gt;'Registration Data'!$P77)</f>
        <v>0</v>
      </c>
      <c r="R77" s="26">
        <f t="shared" si="14"/>
        <v>0</v>
      </c>
      <c r="S77" s="24">
        <f>COUNTIF('Historical Registration Data'!D:D,'Registration Data'!C32)</f>
        <v>0</v>
      </c>
      <c r="T77" s="27" t="e">
        <f t="shared" si="15"/>
        <v>#VALUE!</v>
      </c>
      <c r="U77" s="28" t="e">
        <f t="shared" si="16"/>
        <v>#VALUE!</v>
      </c>
      <c r="V77" s="42"/>
    </row>
    <row r="78" spans="1:22" x14ac:dyDescent="0.25">
      <c r="A78" s="67" t="s">
        <v>29</v>
      </c>
      <c r="B78" s="57" t="s">
        <v>219</v>
      </c>
      <c r="C78" s="57" t="s">
        <v>220</v>
      </c>
      <c r="D78" s="58">
        <v>542</v>
      </c>
      <c r="E78" s="54"/>
      <c r="F78" s="22">
        <f t="shared" si="12"/>
        <v>509.47999999999996</v>
      </c>
      <c r="G78" s="23">
        <f t="shared" si="13"/>
        <v>509.47999999999996</v>
      </c>
      <c r="H78" s="59"/>
      <c r="I78" s="59"/>
      <c r="J78" s="59"/>
      <c r="K78" s="59"/>
      <c r="L78" s="59"/>
      <c r="O78" s="25">
        <f>IFERROR(VLOOKUP(C:C,'Results Data'!A:F,6,FALSE), "Not Found")</f>
        <v>535</v>
      </c>
      <c r="P78" s="26">
        <f>IFERROR(VLOOKUP(C:C,'Results Data'!A:M,13,FALSE), "Not Found")</f>
        <v>76</v>
      </c>
      <c r="Q78" s="26" t="b">
        <f>AND('RIDE DATA'!$A$5&lt;'Registration Data'!$P78,'RIDE DATA'!$B$5&gt;'Registration Data'!$P78)</f>
        <v>1</v>
      </c>
      <c r="R78" s="26">
        <f t="shared" si="14"/>
        <v>16.05</v>
      </c>
      <c r="S78" s="24">
        <f>COUNTIF('Historical Registration Data'!D:D,'Registration Data'!C96)</f>
        <v>0</v>
      </c>
      <c r="T78" s="27">
        <f t="shared" si="15"/>
        <v>551.04999999999995</v>
      </c>
      <c r="U78" s="28">
        <f t="shared" si="16"/>
        <v>1.0815929967810316</v>
      </c>
      <c r="V78" s="42">
        <f t="shared" si="17"/>
        <v>815.92996781031604</v>
      </c>
    </row>
    <row r="79" spans="1:22" x14ac:dyDescent="0.25">
      <c r="A79" s="64" t="s">
        <v>28</v>
      </c>
      <c r="B79" s="57" t="s">
        <v>171</v>
      </c>
      <c r="C79" s="57" t="s">
        <v>172</v>
      </c>
      <c r="D79" s="58">
        <v>242</v>
      </c>
      <c r="E79" s="54"/>
      <c r="F79" s="22">
        <f t="shared" si="12"/>
        <v>227.48</v>
      </c>
      <c r="G79" s="23">
        <f t="shared" si="13"/>
        <v>227.48</v>
      </c>
      <c r="H79" s="59"/>
      <c r="I79" s="59"/>
      <c r="J79" s="59"/>
      <c r="K79" s="59"/>
      <c r="L79" s="59"/>
      <c r="O79" s="25">
        <f>IFERROR(VLOOKUP(C:C,'Results Data'!A:F,6,FALSE), "Not Found")</f>
        <v>173</v>
      </c>
      <c r="P79" s="26">
        <f>IFERROR(VLOOKUP(C:C,'Results Data'!A:M,13,FALSE), "Not Found")</f>
        <v>73</v>
      </c>
      <c r="Q79" s="26" t="b">
        <f>AND('RIDE DATA'!$A$5&lt;'Registration Data'!$P79,'RIDE DATA'!$B$5&gt;'Registration Data'!$P79)</f>
        <v>1</v>
      </c>
      <c r="R79" s="26">
        <f t="shared" si="14"/>
        <v>5.1899999999999995</v>
      </c>
      <c r="S79" s="24">
        <f>COUNTIF('Historical Registration Data'!D:D,'Registration Data'!C72)</f>
        <v>0</v>
      </c>
      <c r="T79" s="27">
        <f t="shared" si="15"/>
        <v>178.19</v>
      </c>
      <c r="U79" s="28">
        <f t="shared" si="16"/>
        <v>0.78332161069104977</v>
      </c>
      <c r="V79" s="42">
        <f t="shared" si="17"/>
        <v>0</v>
      </c>
    </row>
    <row r="80" spans="1:22" x14ac:dyDescent="0.25">
      <c r="A80" s="63" t="s">
        <v>25</v>
      </c>
      <c r="B80" s="57" t="s">
        <v>115</v>
      </c>
      <c r="C80" s="57" t="s">
        <v>116</v>
      </c>
      <c r="D80" s="58">
        <v>426</v>
      </c>
      <c r="E80" s="54"/>
      <c r="F80" s="22">
        <f t="shared" si="12"/>
        <v>400.44</v>
      </c>
      <c r="G80" s="23">
        <f t="shared" si="13"/>
        <v>400.44</v>
      </c>
      <c r="H80" s="59" t="s">
        <v>404</v>
      </c>
      <c r="I80" s="59" t="s">
        <v>407</v>
      </c>
      <c r="J80" s="59" t="s">
        <v>415</v>
      </c>
      <c r="K80" s="59"/>
      <c r="L80" s="59"/>
      <c r="O80" s="25">
        <f>IFERROR(VLOOKUP(C:C,'Results Data'!A:F,6,FALSE), "Not Found")</f>
        <v>428</v>
      </c>
      <c r="P80" s="26">
        <f>IFERROR(VLOOKUP(C:C,'Results Data'!A:M,13,FALSE), "Not Found")</f>
        <v>77</v>
      </c>
      <c r="Q80" s="26" t="b">
        <f>AND('RIDE DATA'!$A$5&lt;'Registration Data'!$P80,'RIDE DATA'!$B$5&gt;'Registration Data'!$P80)</f>
        <v>1</v>
      </c>
      <c r="R80" s="26">
        <f t="shared" si="14"/>
        <v>12.84</v>
      </c>
      <c r="S80" s="24">
        <f>COUNTIF('Historical Registration Data'!D:D,'Registration Data'!C44)</f>
        <v>0</v>
      </c>
      <c r="T80" s="27">
        <f t="shared" si="15"/>
        <v>440.84</v>
      </c>
      <c r="U80" s="28">
        <f t="shared" si="16"/>
        <v>1.1008890220757166</v>
      </c>
      <c r="V80" s="42">
        <f t="shared" si="17"/>
        <v>1008.8902207571659</v>
      </c>
    </row>
    <row r="81" spans="1:22" x14ac:dyDescent="0.25">
      <c r="A81" s="64" t="s">
        <v>28</v>
      </c>
      <c r="B81" s="57" t="s">
        <v>295</v>
      </c>
      <c r="C81" s="57" t="s">
        <v>296</v>
      </c>
      <c r="D81" s="58">
        <v>497</v>
      </c>
      <c r="E81" s="54"/>
      <c r="F81" s="22">
        <f t="shared" si="12"/>
        <v>467.17999999999995</v>
      </c>
      <c r="G81" s="23">
        <f t="shared" si="13"/>
        <v>467.17999999999995</v>
      </c>
      <c r="H81" s="59"/>
      <c r="I81" s="59"/>
      <c r="J81" s="59"/>
      <c r="K81" s="59"/>
      <c r="L81" s="59"/>
      <c r="O81" s="25">
        <f>IFERROR(VLOOKUP(C:C,'Results Data'!A:F,6,FALSE), "Not Found")</f>
        <v>507</v>
      </c>
      <c r="P81" s="26">
        <f>IFERROR(VLOOKUP(C:C,'Results Data'!A:M,13,FALSE), "Not Found")</f>
        <v>79</v>
      </c>
      <c r="Q81" s="26" t="b">
        <f>AND('RIDE DATA'!$A$5&lt;'Registration Data'!$P81,'RIDE DATA'!$B$5&gt;'Registration Data'!$P81)</f>
        <v>0</v>
      </c>
      <c r="R81" s="26">
        <f t="shared" si="14"/>
        <v>0</v>
      </c>
      <c r="S81" s="24">
        <f>COUNTIF('Historical Registration Data'!D:D,'Registration Data'!C135)</f>
        <v>0</v>
      </c>
      <c r="T81" s="27">
        <f t="shared" si="15"/>
        <v>507</v>
      </c>
      <c r="U81" s="28">
        <f t="shared" si="16"/>
        <v>1.0852348131341241</v>
      </c>
      <c r="V81" s="42">
        <f t="shared" si="17"/>
        <v>852.34813134124067</v>
      </c>
    </row>
    <row r="82" spans="1:22" x14ac:dyDescent="0.25">
      <c r="A82" s="68" t="s">
        <v>26</v>
      </c>
      <c r="B82" s="57" t="s">
        <v>157</v>
      </c>
      <c r="C82" s="57" t="s">
        <v>158</v>
      </c>
      <c r="D82" s="58">
        <v>687</v>
      </c>
      <c r="E82" s="54"/>
      <c r="F82" s="22">
        <f t="shared" si="12"/>
        <v>645.78</v>
      </c>
      <c r="G82" s="23">
        <f t="shared" si="13"/>
        <v>645.78</v>
      </c>
      <c r="H82" s="59" t="s">
        <v>404</v>
      </c>
      <c r="I82" s="59" t="s">
        <v>418</v>
      </c>
      <c r="J82" s="59"/>
      <c r="K82" s="59" t="s">
        <v>428</v>
      </c>
      <c r="L82" s="59"/>
      <c r="O82" s="25">
        <f>IFERROR(VLOOKUP(C:C,'Results Data'!A:F,6,FALSE), "Not Found")</f>
        <v>675</v>
      </c>
      <c r="P82" s="26">
        <f>IFERROR(VLOOKUP(C:C,'Results Data'!A:M,13,FALSE), "Not Found")</f>
        <v>76</v>
      </c>
      <c r="Q82" s="26" t="b">
        <f>AND('RIDE DATA'!$A$5&lt;'Registration Data'!$P82,'RIDE DATA'!$B$5&gt;'Registration Data'!$P82)</f>
        <v>1</v>
      </c>
      <c r="R82" s="26">
        <f t="shared" si="14"/>
        <v>20.25</v>
      </c>
      <c r="S82" s="24">
        <f>COUNTIF('Historical Registration Data'!D:D,'Registration Data'!C65)</f>
        <v>0</v>
      </c>
      <c r="T82" s="27">
        <f t="shared" si="15"/>
        <v>695.25</v>
      </c>
      <c r="U82" s="28">
        <f t="shared" si="16"/>
        <v>1.076605035770696</v>
      </c>
      <c r="V82" s="42">
        <f t="shared" si="17"/>
        <v>766.05035770695997</v>
      </c>
    </row>
    <row r="83" spans="1:22" x14ac:dyDescent="0.25">
      <c r="A83" s="67" t="s">
        <v>29</v>
      </c>
      <c r="B83" s="57" t="s">
        <v>54</v>
      </c>
      <c r="C83" s="57" t="s">
        <v>55</v>
      </c>
      <c r="D83" s="58">
        <v>474</v>
      </c>
      <c r="E83" s="54"/>
      <c r="F83" s="22">
        <f t="shared" si="12"/>
        <v>445.56</v>
      </c>
      <c r="G83" s="23">
        <f t="shared" si="13"/>
        <v>445.56</v>
      </c>
      <c r="H83" s="59" t="s">
        <v>404</v>
      </c>
      <c r="I83" s="59" t="s">
        <v>407</v>
      </c>
      <c r="J83" s="59" t="s">
        <v>408</v>
      </c>
      <c r="K83" s="59"/>
      <c r="L83" s="59"/>
      <c r="O83" s="25">
        <f>IFERROR(VLOOKUP(C:C,'Results Data'!A:F,6,FALSE), "Not Found")</f>
        <v>473</v>
      </c>
      <c r="P83" s="26">
        <f>IFERROR(VLOOKUP(C:C,'Results Data'!A:M,13,FALSE), "Not Found")</f>
        <v>78</v>
      </c>
      <c r="Q83" s="26" t="b">
        <f>AND('RIDE DATA'!$A$5&lt;'Registration Data'!$P83,'RIDE DATA'!$B$5&gt;'Registration Data'!$P83)</f>
        <v>1</v>
      </c>
      <c r="R83" s="26">
        <f t="shared" si="14"/>
        <v>14.19</v>
      </c>
      <c r="S83" s="24">
        <f>COUNTIF('Historical Registration Data'!D:D,'Registration Data'!C13)</f>
        <v>0</v>
      </c>
      <c r="T83" s="27">
        <f t="shared" si="15"/>
        <v>487.19</v>
      </c>
      <c r="U83" s="28">
        <f t="shared" si="16"/>
        <v>1.0934329832121374</v>
      </c>
      <c r="V83" s="42">
        <f t="shared" si="17"/>
        <v>934.32983212137447</v>
      </c>
    </row>
    <row r="84" spans="1:22" x14ac:dyDescent="0.25">
      <c r="A84" s="66" t="s">
        <v>29</v>
      </c>
      <c r="B84" s="10" t="s">
        <v>374</v>
      </c>
      <c r="C84" s="10" t="s">
        <v>375</v>
      </c>
      <c r="D84" s="56">
        <v>426</v>
      </c>
      <c r="F84" s="22">
        <f t="shared" si="12"/>
        <v>400.44</v>
      </c>
      <c r="G84" s="23">
        <f t="shared" si="13"/>
        <v>400.44</v>
      </c>
      <c r="H84" s="59" t="s">
        <v>404</v>
      </c>
      <c r="I84" s="59"/>
      <c r="J84" s="59"/>
      <c r="K84" s="59"/>
      <c r="L84" s="59"/>
      <c r="O84" s="25">
        <f>IFERROR(VLOOKUP(C:C,'Results Data'!A:F,6,FALSE), "Not Found")</f>
        <v>437</v>
      </c>
      <c r="P84" s="26">
        <f>IFERROR(VLOOKUP(C:C,'Results Data'!A:M,13,FALSE), "Not Found")</f>
        <v>78</v>
      </c>
      <c r="Q84" s="26" t="b">
        <f>AND('RIDE DATA'!$A$5&lt;'Registration Data'!$P84,'RIDE DATA'!$B$5&gt;'Registration Data'!$P84)</f>
        <v>1</v>
      </c>
      <c r="R84" s="26">
        <f t="shared" si="14"/>
        <v>13.11</v>
      </c>
      <c r="S84" s="24">
        <f>COUNTIF('Historical Registration Data'!D:D,'Registration Data'!C178)</f>
        <v>0</v>
      </c>
      <c r="T84" s="27">
        <f t="shared" si="15"/>
        <v>450.11</v>
      </c>
      <c r="U84" s="28">
        <f t="shared" si="16"/>
        <v>1.1240385575866547</v>
      </c>
      <c r="V84" s="72">
        <v>1200</v>
      </c>
    </row>
    <row r="85" spans="1:22" x14ac:dyDescent="0.25">
      <c r="A85" s="62" t="s">
        <v>25</v>
      </c>
      <c r="B85" s="10" t="s">
        <v>344</v>
      </c>
      <c r="C85" s="10" t="s">
        <v>345</v>
      </c>
      <c r="D85" s="56">
        <v>275</v>
      </c>
      <c r="F85" s="22">
        <f t="shared" si="12"/>
        <v>258.5</v>
      </c>
      <c r="G85" s="23">
        <f t="shared" si="13"/>
        <v>258.5</v>
      </c>
      <c r="H85" s="59" t="s">
        <v>404</v>
      </c>
      <c r="I85" s="59" t="s">
        <v>405</v>
      </c>
      <c r="J85" s="59"/>
      <c r="K85" s="59"/>
      <c r="L85" s="59" t="s">
        <v>417</v>
      </c>
      <c r="O85" s="25">
        <f>IFERROR(VLOOKUP(C:C,'Results Data'!A:F,6,FALSE), "Not Found")</f>
        <v>280</v>
      </c>
      <c r="P85" s="26">
        <f>IFERROR(VLOOKUP(C:C,'Results Data'!A:M,13,FALSE), "Not Found")</f>
        <v>77</v>
      </c>
      <c r="Q85" s="26" t="b">
        <f>AND('RIDE DATA'!$A$5&lt;'Registration Data'!$P85,'RIDE DATA'!$B$5&gt;'Registration Data'!$P85)</f>
        <v>1</v>
      </c>
      <c r="R85" s="26">
        <f t="shared" si="14"/>
        <v>8.4</v>
      </c>
      <c r="S85" s="24">
        <f>COUNTIF('Historical Registration Data'!D:D,'Registration Data'!C163)</f>
        <v>0</v>
      </c>
      <c r="T85" s="27">
        <f t="shared" si="15"/>
        <v>288.39999999999998</v>
      </c>
      <c r="U85" s="28">
        <f t="shared" si="16"/>
        <v>1.1156673114119922</v>
      </c>
      <c r="V85" s="42">
        <f t="shared" si="17"/>
        <v>1156.6731141199216</v>
      </c>
    </row>
    <row r="86" spans="1:22" x14ac:dyDescent="0.25">
      <c r="A86" s="68" t="s">
        <v>26</v>
      </c>
      <c r="B86" s="57" t="s">
        <v>56</v>
      </c>
      <c r="C86" s="57" t="s">
        <v>57</v>
      </c>
      <c r="D86" s="58">
        <v>375</v>
      </c>
      <c r="E86" s="54"/>
      <c r="F86" s="22">
        <f t="shared" si="12"/>
        <v>352.5</v>
      </c>
      <c r="G86" s="23">
        <f t="shared" si="13"/>
        <v>352.5</v>
      </c>
      <c r="H86" s="59" t="s">
        <v>404</v>
      </c>
      <c r="I86" s="59" t="s">
        <v>407</v>
      </c>
      <c r="J86" s="59" t="s">
        <v>409</v>
      </c>
      <c r="K86" s="59"/>
      <c r="L86" s="59"/>
      <c r="O86" s="25">
        <f>IFERROR(VLOOKUP(C:C,'Results Data'!A:F,6,FALSE), "Not Found")</f>
        <v>380</v>
      </c>
      <c r="P86" s="26">
        <f>IFERROR(VLOOKUP(C:C,'Results Data'!A:M,13,FALSE), "Not Found")</f>
        <v>78</v>
      </c>
      <c r="Q86" s="26" t="b">
        <f>AND('RIDE DATA'!$A$5&lt;'Registration Data'!$P86,'RIDE DATA'!$B$5&gt;'Registration Data'!$P86)</f>
        <v>1</v>
      </c>
      <c r="R86" s="26">
        <f t="shared" si="14"/>
        <v>11.4</v>
      </c>
      <c r="S86" s="24">
        <f>COUNTIF('Historical Registration Data'!D:D,'Registration Data'!C14)</f>
        <v>0</v>
      </c>
      <c r="T86" s="27">
        <f t="shared" si="15"/>
        <v>391.4</v>
      </c>
      <c r="U86" s="28">
        <f t="shared" si="16"/>
        <v>1.110354609929078</v>
      </c>
      <c r="V86" s="42">
        <f t="shared" si="17"/>
        <v>1103.5460992907797</v>
      </c>
    </row>
    <row r="87" spans="1:22" x14ac:dyDescent="0.25">
      <c r="A87" s="68" t="s">
        <v>26</v>
      </c>
      <c r="B87" s="57" t="s">
        <v>159</v>
      </c>
      <c r="C87" s="57" t="s">
        <v>160</v>
      </c>
      <c r="D87" s="58">
        <v>704</v>
      </c>
      <c r="E87" s="54"/>
      <c r="F87" s="22">
        <f t="shared" si="12"/>
        <v>661.76</v>
      </c>
      <c r="G87" s="23">
        <f t="shared" si="13"/>
        <v>661.76</v>
      </c>
      <c r="H87" s="59"/>
      <c r="I87" s="59"/>
      <c r="J87" s="59"/>
      <c r="K87" s="59"/>
      <c r="L87" s="59"/>
      <c r="O87" s="25">
        <f>IFERROR(VLOOKUP(C:C,'Results Data'!A:F,6,FALSE), "Not Found")</f>
        <v>684</v>
      </c>
      <c r="P87" s="26">
        <f>IFERROR(VLOOKUP(C:C,'Results Data'!A:M,13,FALSE), "Not Found")</f>
        <v>94</v>
      </c>
      <c r="Q87" s="26" t="b">
        <f>AND('RIDE DATA'!$A$5&lt;'Registration Data'!$P87,'RIDE DATA'!$B$5&gt;'Registration Data'!$P87)</f>
        <v>0</v>
      </c>
      <c r="R87" s="26">
        <f t="shared" si="14"/>
        <v>0</v>
      </c>
      <c r="S87" s="24">
        <f>COUNTIF('Historical Registration Data'!D:D,'Registration Data'!C66)</f>
        <v>0</v>
      </c>
      <c r="T87" s="27">
        <f t="shared" si="15"/>
        <v>684</v>
      </c>
      <c r="U87" s="28">
        <f t="shared" si="16"/>
        <v>1.0336073500967118</v>
      </c>
      <c r="V87" s="42">
        <f t="shared" si="17"/>
        <v>336.07350096711787</v>
      </c>
    </row>
    <row r="88" spans="1:22" x14ac:dyDescent="0.25">
      <c r="A88" s="63" t="s">
        <v>25</v>
      </c>
      <c r="B88" s="57" t="s">
        <v>143</v>
      </c>
      <c r="C88" s="57" t="s">
        <v>144</v>
      </c>
      <c r="D88" s="58">
        <v>222</v>
      </c>
      <c r="E88" s="54"/>
      <c r="F88" s="22">
        <f t="shared" si="12"/>
        <v>208.67999999999998</v>
      </c>
      <c r="G88" s="23">
        <f t="shared" si="13"/>
        <v>208.67999999999998</v>
      </c>
      <c r="H88" s="59"/>
      <c r="I88" s="59"/>
      <c r="J88" s="59"/>
      <c r="K88" s="59"/>
      <c r="L88" s="59"/>
      <c r="O88" s="25">
        <f>IFERROR(VLOOKUP(C:C,'Results Data'!A:F,6,FALSE), "Not Found")</f>
        <v>232</v>
      </c>
      <c r="P88" s="26">
        <f>IFERROR(VLOOKUP(C:C,'Results Data'!A:M,13,FALSE), "Not Found")</f>
        <v>78</v>
      </c>
      <c r="Q88" s="26" t="b">
        <f>AND('RIDE DATA'!$A$5&lt;'Registration Data'!$P88,'RIDE DATA'!$B$5&gt;'Registration Data'!$P88)</f>
        <v>1</v>
      </c>
      <c r="R88" s="26">
        <f t="shared" si="14"/>
        <v>6.96</v>
      </c>
      <c r="S88" s="24">
        <f>COUNTIF('Historical Registration Data'!D:D,'Registration Data'!C58)</f>
        <v>0</v>
      </c>
      <c r="T88" s="27">
        <f t="shared" si="15"/>
        <v>238.96</v>
      </c>
      <c r="U88" s="28">
        <f t="shared" si="16"/>
        <v>1.1451025493578686</v>
      </c>
      <c r="V88" s="72">
        <v>1200</v>
      </c>
    </row>
    <row r="89" spans="1:22" x14ac:dyDescent="0.25">
      <c r="A89" s="63" t="s">
        <v>25</v>
      </c>
      <c r="B89" s="57" t="s">
        <v>74</v>
      </c>
      <c r="C89" s="57" t="s">
        <v>75</v>
      </c>
      <c r="D89" s="58">
        <v>605</v>
      </c>
      <c r="E89" s="54"/>
      <c r="F89" s="22">
        <f t="shared" si="12"/>
        <v>568.69999999999993</v>
      </c>
      <c r="G89" s="23">
        <f t="shared" si="13"/>
        <v>568.69999999999993</v>
      </c>
      <c r="H89" s="59"/>
      <c r="I89" s="59"/>
      <c r="J89" s="59"/>
      <c r="K89" s="59"/>
      <c r="L89" s="59"/>
      <c r="O89" s="25">
        <f>IFERROR(VLOOKUP(C:C,'Results Data'!A:F,6,FALSE), "Not Found")</f>
        <v>610</v>
      </c>
      <c r="P89" s="26">
        <f>IFERROR(VLOOKUP(C:C,'Results Data'!A:M,13,FALSE), "Not Found")</f>
        <v>82</v>
      </c>
      <c r="Q89" s="26" t="b">
        <f>AND('RIDE DATA'!$A$5&lt;'Registration Data'!$P89,'RIDE DATA'!$B$5&gt;'Registration Data'!$P89)</f>
        <v>0</v>
      </c>
      <c r="R89" s="26">
        <f t="shared" si="14"/>
        <v>0</v>
      </c>
      <c r="S89" s="24">
        <f>COUNTIF('Historical Registration Data'!D:D,'Registration Data'!C23)</f>
        <v>0</v>
      </c>
      <c r="T89" s="27">
        <f t="shared" si="15"/>
        <v>610</v>
      </c>
      <c r="U89" s="28">
        <f t="shared" si="16"/>
        <v>1.0726217689467208</v>
      </c>
      <c r="V89" s="42">
        <f t="shared" si="17"/>
        <v>726.21768946720783</v>
      </c>
    </row>
    <row r="90" spans="1:22" x14ac:dyDescent="0.25">
      <c r="A90" s="66" t="s">
        <v>29</v>
      </c>
      <c r="B90" s="10" t="s">
        <v>326</v>
      </c>
      <c r="C90" s="10" t="s">
        <v>327</v>
      </c>
      <c r="D90" s="56">
        <v>276</v>
      </c>
      <c r="F90" s="22">
        <f t="shared" si="12"/>
        <v>259.44</v>
      </c>
      <c r="G90" s="23">
        <f t="shared" si="13"/>
        <v>259.44</v>
      </c>
      <c r="H90" s="59"/>
      <c r="I90" s="59"/>
      <c r="J90" s="59"/>
      <c r="K90" s="59"/>
      <c r="L90" s="59"/>
      <c r="O90" s="25">
        <f>IFERROR(VLOOKUP(C:C,'Results Data'!A:F,6,FALSE), "Not Found")</f>
        <v>283</v>
      </c>
      <c r="P90" s="26">
        <f>IFERROR(VLOOKUP(C:C,'Results Data'!A:M,13,FALSE), "Not Found")</f>
        <v>77</v>
      </c>
      <c r="Q90" s="26" t="b">
        <f>AND('RIDE DATA'!$A$5&lt;'Registration Data'!$P90,'RIDE DATA'!$B$5&gt;'Registration Data'!$P90)</f>
        <v>1</v>
      </c>
      <c r="R90" s="26">
        <f t="shared" si="14"/>
        <v>8.49</v>
      </c>
      <c r="S90" s="24">
        <f>COUNTIF('Historical Registration Data'!D:D,'Registration Data'!C154)</f>
        <v>0</v>
      </c>
      <c r="T90" s="27">
        <f t="shared" si="15"/>
        <v>291.49</v>
      </c>
      <c r="U90" s="28">
        <f t="shared" si="16"/>
        <v>1.1235353068146778</v>
      </c>
      <c r="V90" s="72">
        <v>1200</v>
      </c>
    </row>
    <row r="91" spans="1:22" x14ac:dyDescent="0.25">
      <c r="A91" s="68" t="s">
        <v>26</v>
      </c>
      <c r="B91" s="57" t="s">
        <v>62</v>
      </c>
      <c r="C91" s="57" t="s">
        <v>63</v>
      </c>
      <c r="D91" s="58">
        <v>358</v>
      </c>
      <c r="E91" s="54"/>
      <c r="F91" s="22">
        <f t="shared" si="12"/>
        <v>336.52</v>
      </c>
      <c r="G91" s="23">
        <f t="shared" si="13"/>
        <v>336.52</v>
      </c>
      <c r="H91" s="59" t="s">
        <v>413</v>
      </c>
      <c r="I91" s="59"/>
      <c r="J91" s="59"/>
      <c r="K91" s="59"/>
      <c r="L91" s="59"/>
      <c r="O91" s="25">
        <f>IFERROR(VLOOKUP(C:C,'Results Data'!A:F,6,FALSE), "Not Found")</f>
        <v>355</v>
      </c>
      <c r="P91" s="26">
        <f>IFERROR(VLOOKUP(C:C,'Results Data'!A:M,13,FALSE), "Not Found")</f>
        <v>78</v>
      </c>
      <c r="Q91" s="26" t="b">
        <f>AND('RIDE DATA'!$A$5&lt;'Registration Data'!$P91,'RIDE DATA'!$B$5&gt;'Registration Data'!$P91)</f>
        <v>1</v>
      </c>
      <c r="R91" s="26">
        <f t="shared" si="14"/>
        <v>10.65</v>
      </c>
      <c r="S91" s="24">
        <f>COUNTIF('Historical Registration Data'!D:D,'Registration Data'!C17)</f>
        <v>0</v>
      </c>
      <c r="T91" s="27">
        <f t="shared" si="15"/>
        <v>365.65</v>
      </c>
      <c r="U91" s="28">
        <f t="shared" si="16"/>
        <v>1.0865624628551052</v>
      </c>
      <c r="V91" s="42">
        <f t="shared" si="17"/>
        <v>865.62462855105161</v>
      </c>
    </row>
    <row r="92" spans="1:22" x14ac:dyDescent="0.25">
      <c r="A92" s="65" t="s">
        <v>28</v>
      </c>
      <c r="B92" s="10" t="s">
        <v>396</v>
      </c>
      <c r="C92" s="10" t="s">
        <v>397</v>
      </c>
      <c r="D92" s="56">
        <v>315</v>
      </c>
      <c r="F92" s="22">
        <f t="shared" si="12"/>
        <v>296.09999999999997</v>
      </c>
      <c r="G92" s="23">
        <f t="shared" si="13"/>
        <v>296.09999999999997</v>
      </c>
      <c r="H92" s="59" t="s">
        <v>413</v>
      </c>
      <c r="I92" s="59" t="s">
        <v>407</v>
      </c>
      <c r="J92" s="59" t="s">
        <v>408</v>
      </c>
      <c r="K92" s="59"/>
      <c r="L92" s="59"/>
      <c r="O92" s="25">
        <f>IFERROR(VLOOKUP(C:C,'Results Data'!A:F,6,FALSE), "Not Found")</f>
        <v>323</v>
      </c>
      <c r="P92" s="26">
        <f>IFERROR(VLOOKUP(C:C,'Results Data'!A:M,13,FALSE), "Not Found")</f>
        <v>77</v>
      </c>
      <c r="Q92" s="26" t="b">
        <f>AND('RIDE DATA'!$A$5&lt;'Registration Data'!$P92,'RIDE DATA'!$B$5&gt;'Registration Data'!$P92)</f>
        <v>1</v>
      </c>
      <c r="R92" s="26">
        <f t="shared" si="14"/>
        <v>9.69</v>
      </c>
      <c r="S92" s="24">
        <f>COUNTIF('Historical Registration Data'!D:D,'Registration Data'!C190)</f>
        <v>0</v>
      </c>
      <c r="T92" s="27">
        <f t="shared" si="15"/>
        <v>332.69</v>
      </c>
      <c r="U92" s="28">
        <f t="shared" si="16"/>
        <v>1.1235731171901386</v>
      </c>
      <c r="V92" s="72">
        <v>1200</v>
      </c>
    </row>
    <row r="93" spans="1:22" x14ac:dyDescent="0.25">
      <c r="A93" s="69" t="s">
        <v>26</v>
      </c>
      <c r="B93" s="10" t="s">
        <v>340</v>
      </c>
      <c r="C93" s="10" t="s">
        <v>341</v>
      </c>
      <c r="D93" s="56">
        <v>333</v>
      </c>
      <c r="F93" s="22">
        <f t="shared" si="12"/>
        <v>313.02</v>
      </c>
      <c r="G93" s="23">
        <f t="shared" si="13"/>
        <v>313.02</v>
      </c>
      <c r="H93" s="59" t="s">
        <v>416</v>
      </c>
      <c r="I93" s="59" t="s">
        <v>405</v>
      </c>
      <c r="J93" s="59"/>
      <c r="K93" s="59"/>
      <c r="L93" s="59" t="s">
        <v>425</v>
      </c>
      <c r="O93" s="25">
        <f>IFERROR(VLOOKUP(C:C,'Results Data'!A:F,6,FALSE), "Not Found")</f>
        <v>318</v>
      </c>
      <c r="P93" s="26">
        <f>IFERROR(VLOOKUP(C:C,'Results Data'!A:M,13,FALSE), "Not Found")</f>
        <v>76</v>
      </c>
      <c r="Q93" s="26" t="b">
        <f>AND('RIDE DATA'!$A$5&lt;'Registration Data'!$P93,'RIDE DATA'!$B$5&gt;'Registration Data'!$P93)</f>
        <v>1</v>
      </c>
      <c r="R93" s="26">
        <f t="shared" si="14"/>
        <v>9.5399999999999991</v>
      </c>
      <c r="S93" s="24">
        <f>COUNTIF('Historical Registration Data'!D:D,'Registration Data'!C161)</f>
        <v>0</v>
      </c>
      <c r="T93" s="27">
        <f t="shared" si="15"/>
        <v>327.54000000000002</v>
      </c>
      <c r="U93" s="28">
        <f t="shared" si="16"/>
        <v>1.0463868123442592</v>
      </c>
      <c r="V93" s="42">
        <f t="shared" si="17"/>
        <v>463.86812344259232</v>
      </c>
    </row>
    <row r="94" spans="1:22" x14ac:dyDescent="0.25">
      <c r="A94" s="64" t="s">
        <v>28</v>
      </c>
      <c r="B94" s="57" t="s">
        <v>183</v>
      </c>
      <c r="C94" s="57" t="s">
        <v>184</v>
      </c>
      <c r="D94" s="58">
        <v>639</v>
      </c>
      <c r="E94" s="54"/>
      <c r="F94" s="22">
        <f t="shared" si="12"/>
        <v>600.66</v>
      </c>
      <c r="G94" s="23">
        <f t="shared" si="13"/>
        <v>600.66</v>
      </c>
      <c r="H94" s="59" t="s">
        <v>410</v>
      </c>
      <c r="I94" s="59" t="s">
        <v>411</v>
      </c>
      <c r="J94" s="59" t="s">
        <v>412</v>
      </c>
      <c r="K94" s="59"/>
      <c r="L94" s="59"/>
      <c r="O94" s="25">
        <f>IFERROR(VLOOKUP(C:C,'Results Data'!A:F,6,FALSE), "Not Found")</f>
        <v>640</v>
      </c>
      <c r="P94" s="26">
        <f>IFERROR(VLOOKUP(C:C,'Results Data'!A:M,13,FALSE), "Not Found")</f>
        <v>74</v>
      </c>
      <c r="Q94" s="26" t="b">
        <f>AND('RIDE DATA'!$A$5&lt;'Registration Data'!$P94,'RIDE DATA'!$B$5&gt;'Registration Data'!$P94)</f>
        <v>1</v>
      </c>
      <c r="R94" s="26">
        <f t="shared" si="14"/>
        <v>19.2</v>
      </c>
      <c r="S94" s="24">
        <f>COUNTIF('Historical Registration Data'!D:D,'Registration Data'!C78)</f>
        <v>0</v>
      </c>
      <c r="T94" s="27">
        <f t="shared" si="15"/>
        <v>659.2</v>
      </c>
      <c r="U94" s="28">
        <f t="shared" si="16"/>
        <v>1.0974594612592816</v>
      </c>
      <c r="V94" s="42">
        <f t="shared" si="17"/>
        <v>974.59461259281625</v>
      </c>
    </row>
    <row r="95" spans="1:22" x14ac:dyDescent="0.25">
      <c r="A95" s="69" t="s">
        <v>26</v>
      </c>
      <c r="B95" s="10" t="s">
        <v>382</v>
      </c>
      <c r="C95" s="10" t="s">
        <v>383</v>
      </c>
      <c r="D95" s="56">
        <v>366</v>
      </c>
      <c r="F95" s="22">
        <f t="shared" si="12"/>
        <v>344.03999999999996</v>
      </c>
      <c r="G95" s="23">
        <f t="shared" si="13"/>
        <v>344.03999999999996</v>
      </c>
      <c r="H95" s="59"/>
      <c r="I95" s="59"/>
      <c r="J95" s="59"/>
      <c r="K95" s="59"/>
      <c r="L95" s="59"/>
      <c r="O95" s="25">
        <f>IFERROR(VLOOKUP(C:C,'Results Data'!A:F,6,FALSE), "Not Found")</f>
        <v>374</v>
      </c>
      <c r="P95" s="26">
        <f>IFERROR(VLOOKUP(C:C,'Results Data'!A:M,13,FALSE), "Not Found")</f>
        <v>77</v>
      </c>
      <c r="Q95" s="26" t="b">
        <f>AND('RIDE DATA'!$A$5&lt;'Registration Data'!$P95,'RIDE DATA'!$B$5&gt;'Registration Data'!$P95)</f>
        <v>1</v>
      </c>
      <c r="R95" s="26">
        <f t="shared" si="14"/>
        <v>11.219999999999999</v>
      </c>
      <c r="S95" s="24">
        <f>COUNTIF('Historical Registration Data'!D:D,'Registration Data'!C183)</f>
        <v>0</v>
      </c>
      <c r="T95" s="27">
        <f t="shared" si="15"/>
        <v>385.22</v>
      </c>
      <c r="U95" s="28">
        <f t="shared" si="16"/>
        <v>1.1196953842576447</v>
      </c>
      <c r="V95" s="42">
        <f t="shared" si="17"/>
        <v>1196.953842576447</v>
      </c>
    </row>
    <row r="96" spans="1:22" x14ac:dyDescent="0.25">
      <c r="A96" s="67" t="s">
        <v>29</v>
      </c>
      <c r="B96" s="57" t="s">
        <v>64</v>
      </c>
      <c r="C96" s="57" t="s">
        <v>65</v>
      </c>
      <c r="D96" s="58">
        <v>520</v>
      </c>
      <c r="E96" s="54"/>
      <c r="F96" s="22">
        <f t="shared" si="12"/>
        <v>488.79999999999995</v>
      </c>
      <c r="G96" s="23">
        <f t="shared" si="13"/>
        <v>488.79999999999995</v>
      </c>
      <c r="H96" s="59"/>
      <c r="I96" s="59"/>
      <c r="J96" s="59"/>
      <c r="K96" s="59"/>
      <c r="L96" s="59"/>
      <c r="O96" s="25">
        <f>IFERROR(VLOOKUP(C:C,'Results Data'!A:F,6,FALSE), "Not Found")</f>
        <v>530</v>
      </c>
      <c r="P96" s="26">
        <f>IFERROR(VLOOKUP(C:C,'Results Data'!A:M,13,FALSE), "Not Found")</f>
        <v>76</v>
      </c>
      <c r="Q96" s="26" t="b">
        <f>AND('RIDE DATA'!$A$5&lt;'Registration Data'!$P96,'RIDE DATA'!$B$5&gt;'Registration Data'!$P96)</f>
        <v>1</v>
      </c>
      <c r="R96" s="26">
        <f t="shared" si="14"/>
        <v>15.899999999999999</v>
      </c>
      <c r="S96" s="24">
        <f>COUNTIF('Historical Registration Data'!D:D,'Registration Data'!C18)</f>
        <v>0</v>
      </c>
      <c r="T96" s="27">
        <f t="shared" si="15"/>
        <v>545.9</v>
      </c>
      <c r="U96" s="28">
        <f t="shared" si="16"/>
        <v>1.1168166939443536</v>
      </c>
      <c r="V96" s="42">
        <f t="shared" si="17"/>
        <v>1168.1669394435357</v>
      </c>
    </row>
    <row r="97" spans="1:22" x14ac:dyDescent="0.25">
      <c r="A97" s="68" t="s">
        <v>26</v>
      </c>
      <c r="B97" s="57" t="s">
        <v>267</v>
      </c>
      <c r="C97" s="57" t="s">
        <v>268</v>
      </c>
      <c r="D97" s="58">
        <v>492</v>
      </c>
      <c r="E97" s="54"/>
      <c r="F97" s="22">
        <f t="shared" si="12"/>
        <v>462.47999999999996</v>
      </c>
      <c r="G97" s="23">
        <f t="shared" si="13"/>
        <v>462.47999999999996</v>
      </c>
      <c r="H97" s="59" t="s">
        <v>414</v>
      </c>
      <c r="I97" s="59" t="s">
        <v>430</v>
      </c>
      <c r="J97" s="59"/>
      <c r="K97" s="59"/>
      <c r="L97" s="59" t="s">
        <v>433</v>
      </c>
      <c r="O97" s="25">
        <f>IFERROR(VLOOKUP(C:C,'Results Data'!A:F,6,FALSE), "Not Found")</f>
        <v>511</v>
      </c>
      <c r="P97" s="26">
        <f>IFERROR(VLOOKUP(C:C,'Results Data'!A:M,13,FALSE), "Not Found")</f>
        <v>76</v>
      </c>
      <c r="Q97" s="26" t="b">
        <f>AND('RIDE DATA'!$A$5&lt;'Registration Data'!$P97,'RIDE DATA'!$B$5&gt;'Registration Data'!$P97)</f>
        <v>1</v>
      </c>
      <c r="R97" s="26">
        <f t="shared" si="14"/>
        <v>15.33</v>
      </c>
      <c r="S97" s="24">
        <f>COUNTIF('Historical Registration Data'!D:D,'Registration Data'!C121)</f>
        <v>0</v>
      </c>
      <c r="T97" s="27">
        <f t="shared" si="15"/>
        <v>526.33000000000004</v>
      </c>
      <c r="U97" s="28">
        <f t="shared" si="16"/>
        <v>1.1380600242172636</v>
      </c>
      <c r="V97" s="72">
        <v>1200</v>
      </c>
    </row>
    <row r="98" spans="1:22" x14ac:dyDescent="0.25">
      <c r="A98" s="64" t="s">
        <v>28</v>
      </c>
      <c r="B98" s="57" t="s">
        <v>306</v>
      </c>
      <c r="C98" s="57" t="s">
        <v>307</v>
      </c>
      <c r="D98" s="58">
        <v>303</v>
      </c>
      <c r="E98" s="54" t="s">
        <v>441</v>
      </c>
      <c r="F98" s="22">
        <f t="shared" ref="F98:F129" si="18">D98*0.94</f>
        <v>284.82</v>
      </c>
      <c r="G98" s="23">
        <f t="shared" ref="G98:G129" si="19">IF(O98="Not Found",0,F98)</f>
        <v>284.82</v>
      </c>
      <c r="H98" s="59" t="s">
        <v>404</v>
      </c>
      <c r="I98" s="59" t="s">
        <v>407</v>
      </c>
      <c r="J98" s="59" t="s">
        <v>436</v>
      </c>
      <c r="K98" s="59"/>
      <c r="L98" s="59"/>
      <c r="O98" s="25">
        <f>IFERROR(VLOOKUP(C:C,'Results Data'!A:F,6,FALSE), "Not Found")</f>
        <v>329</v>
      </c>
      <c r="P98" s="26">
        <f>IFERROR(VLOOKUP(C:C,'Results Data'!A:M,13,FALSE), "Not Found")</f>
        <v>77</v>
      </c>
      <c r="Q98" s="26" t="b">
        <f>AND('RIDE DATA'!$A$5&lt;'Registration Data'!$P98,'RIDE DATA'!$B$5&gt;'Registration Data'!$P98)</f>
        <v>1</v>
      </c>
      <c r="R98" s="26">
        <f t="shared" ref="R98:R129" si="20">IF(Q98=TRUE,O98*0.03,0)</f>
        <v>9.8699999999999992</v>
      </c>
      <c r="S98" s="24">
        <f>COUNTIF('Historical Registration Data'!D:D,'Registration Data'!C142)</f>
        <v>0</v>
      </c>
      <c r="T98" s="27">
        <f t="shared" ref="T98:T129" si="21">R98+O98</f>
        <v>338.87</v>
      </c>
      <c r="U98" s="28">
        <f t="shared" ref="U98:U129" si="22">T98/F98</f>
        <v>1.1897689768976898</v>
      </c>
      <c r="V98" s="72">
        <v>1200</v>
      </c>
    </row>
    <row r="99" spans="1:22" x14ac:dyDescent="0.25">
      <c r="A99" s="68" t="s">
        <v>26</v>
      </c>
      <c r="B99" s="57" t="s">
        <v>145</v>
      </c>
      <c r="C99" s="57" t="s">
        <v>146</v>
      </c>
      <c r="D99" s="58">
        <v>267</v>
      </c>
      <c r="E99" s="54"/>
      <c r="F99" s="22">
        <f t="shared" si="18"/>
        <v>250.98</v>
      </c>
      <c r="G99" s="23">
        <f t="shared" si="19"/>
        <v>250.98</v>
      </c>
      <c r="H99" s="59"/>
      <c r="I99" s="59"/>
      <c r="J99" s="59"/>
      <c r="K99" s="59"/>
      <c r="L99" s="59"/>
      <c r="O99" s="25">
        <f>IFERROR(VLOOKUP(C:C,'Results Data'!A:F,6,FALSE), "Not Found")</f>
        <v>273</v>
      </c>
      <c r="P99" s="26">
        <f>IFERROR(VLOOKUP(C:C,'Results Data'!A:M,13,FALSE), "Not Found")</f>
        <v>75</v>
      </c>
      <c r="Q99" s="26" t="b">
        <f>AND('RIDE DATA'!$A$5&lt;'Registration Data'!$P99,'RIDE DATA'!$B$5&gt;'Registration Data'!$P99)</f>
        <v>1</v>
      </c>
      <c r="R99" s="26">
        <f t="shared" si="20"/>
        <v>8.19</v>
      </c>
      <c r="S99" s="24">
        <f>COUNTIF('Historical Registration Data'!D:D,'Registration Data'!C59)</f>
        <v>0</v>
      </c>
      <c r="T99" s="27">
        <f t="shared" si="21"/>
        <v>281.19</v>
      </c>
      <c r="U99" s="28">
        <f t="shared" si="22"/>
        <v>1.120368156825245</v>
      </c>
      <c r="V99" s="72">
        <v>1200</v>
      </c>
    </row>
    <row r="100" spans="1:22" x14ac:dyDescent="0.25">
      <c r="A100" s="63" t="s">
        <v>25</v>
      </c>
      <c r="B100" s="57" t="s">
        <v>253</v>
      </c>
      <c r="C100" s="57" t="s">
        <v>254</v>
      </c>
      <c r="D100" s="58">
        <v>502</v>
      </c>
      <c r="E100" s="54"/>
      <c r="F100" s="22">
        <f t="shared" si="18"/>
        <v>471.88</v>
      </c>
      <c r="G100" s="23">
        <f t="shared" si="19"/>
        <v>471.88</v>
      </c>
      <c r="H100" s="59" t="s">
        <v>404</v>
      </c>
      <c r="I100" s="59"/>
      <c r="J100" s="59"/>
      <c r="K100" s="59"/>
      <c r="L100" s="59"/>
      <c r="O100" s="25">
        <f>IFERROR(VLOOKUP(C:C,'Results Data'!A:F,6,FALSE), "Not Found")</f>
        <v>470</v>
      </c>
      <c r="P100" s="26">
        <f>IFERROR(VLOOKUP(C:C,'Results Data'!A:M,13,FALSE), "Not Found")</f>
        <v>74</v>
      </c>
      <c r="Q100" s="26" t="b">
        <f>AND('RIDE DATA'!$A$5&lt;'Registration Data'!$P100,'RIDE DATA'!$B$5&gt;'Registration Data'!$P100)</f>
        <v>1</v>
      </c>
      <c r="R100" s="26">
        <f t="shared" si="20"/>
        <v>14.1</v>
      </c>
      <c r="S100" s="24">
        <f>COUNTIF('Historical Registration Data'!D:D,'Registration Data'!C114)</f>
        <v>0</v>
      </c>
      <c r="T100" s="27">
        <f t="shared" si="21"/>
        <v>484.1</v>
      </c>
      <c r="U100" s="28">
        <f t="shared" si="22"/>
        <v>1.0258964143426295</v>
      </c>
      <c r="V100" s="42">
        <f t="shared" ref="V98:V129" si="23">IF(U100&gt;100%,((U100-1)*10000),0)</f>
        <v>258.96414342629458</v>
      </c>
    </row>
    <row r="101" spans="1:22" x14ac:dyDescent="0.25">
      <c r="A101" s="66"/>
      <c r="B101" s="10" t="s">
        <v>390</v>
      </c>
      <c r="C101" s="10" t="s">
        <v>391</v>
      </c>
      <c r="D101" s="56">
        <v>262</v>
      </c>
      <c r="F101" s="22">
        <f t="shared" si="18"/>
        <v>246.27999999999997</v>
      </c>
      <c r="G101" s="23">
        <f t="shared" si="19"/>
        <v>246.27999999999997</v>
      </c>
      <c r="H101" s="59"/>
      <c r="I101" s="59"/>
      <c r="J101" s="59"/>
      <c r="K101" s="59"/>
      <c r="L101" s="59"/>
      <c r="O101" s="25">
        <f>IFERROR(VLOOKUP(C:C,'Results Data'!A:F,6,FALSE), "Not Found")</f>
        <v>0</v>
      </c>
      <c r="P101" s="26">
        <f>IFERROR(VLOOKUP(C:C,'Results Data'!A:M,13,FALSE), "Not Found")</f>
        <v>0</v>
      </c>
      <c r="Q101" s="26" t="b">
        <f>AND('RIDE DATA'!$A$5&lt;'Registration Data'!$P101,'RIDE DATA'!$B$5&gt;'Registration Data'!$P101)</f>
        <v>0</v>
      </c>
      <c r="R101" s="26">
        <f t="shared" si="20"/>
        <v>0</v>
      </c>
      <c r="S101" s="24">
        <f>COUNTIF('Historical Registration Data'!D:D,'Registration Data'!C187)</f>
        <v>0</v>
      </c>
      <c r="T101" s="27">
        <f t="shared" si="21"/>
        <v>0</v>
      </c>
      <c r="U101" s="28">
        <f t="shared" si="22"/>
        <v>0</v>
      </c>
      <c r="V101" s="42">
        <f t="shared" si="23"/>
        <v>0</v>
      </c>
    </row>
    <row r="102" spans="1:22" x14ac:dyDescent="0.25">
      <c r="A102" s="63" t="s">
        <v>25</v>
      </c>
      <c r="B102" s="57" t="s">
        <v>86</v>
      </c>
      <c r="C102" s="57" t="s">
        <v>87</v>
      </c>
      <c r="D102" s="58">
        <v>372</v>
      </c>
      <c r="E102" s="54"/>
      <c r="F102" s="22">
        <f t="shared" si="18"/>
        <v>349.68</v>
      </c>
      <c r="G102" s="23">
        <f t="shared" si="19"/>
        <v>349.68</v>
      </c>
      <c r="H102" s="59"/>
      <c r="I102" s="59"/>
      <c r="J102" s="59"/>
      <c r="K102" s="59"/>
      <c r="L102" s="59"/>
      <c r="O102" s="25">
        <f>IFERROR(VLOOKUP(C:C,'Results Data'!A:F,6,FALSE), "Not Found")</f>
        <v>384</v>
      </c>
      <c r="P102" s="26">
        <f>IFERROR(VLOOKUP(C:C,'Results Data'!A:M,13,FALSE), "Not Found")</f>
        <v>77</v>
      </c>
      <c r="Q102" s="26" t="b">
        <f>AND('RIDE DATA'!$A$5&lt;'Registration Data'!$P102,'RIDE DATA'!$B$5&gt;'Registration Data'!$P102)</f>
        <v>1</v>
      </c>
      <c r="R102" s="26">
        <f t="shared" si="20"/>
        <v>11.52</v>
      </c>
      <c r="S102" s="24">
        <f>COUNTIF('Historical Registration Data'!D:D,'Registration Data'!C29)</f>
        <v>0</v>
      </c>
      <c r="T102" s="27">
        <f t="shared" si="21"/>
        <v>395.52</v>
      </c>
      <c r="U102" s="28">
        <f t="shared" si="22"/>
        <v>1.1310912834591627</v>
      </c>
      <c r="V102" s="72">
        <v>1200</v>
      </c>
    </row>
    <row r="103" spans="1:22" x14ac:dyDescent="0.25">
      <c r="A103" s="69" t="s">
        <v>26</v>
      </c>
      <c r="B103" s="10" t="s">
        <v>368</v>
      </c>
      <c r="C103" s="10" t="s">
        <v>369</v>
      </c>
      <c r="D103" s="56">
        <v>378</v>
      </c>
      <c r="F103" s="22">
        <f t="shared" si="18"/>
        <v>355.32</v>
      </c>
      <c r="G103" s="23">
        <f t="shared" si="19"/>
        <v>355.32</v>
      </c>
      <c r="H103" s="59" t="s">
        <v>404</v>
      </c>
      <c r="I103" s="59" t="s">
        <v>407</v>
      </c>
      <c r="J103" s="59" t="s">
        <v>423</v>
      </c>
      <c r="K103" s="59"/>
      <c r="L103" s="59"/>
      <c r="O103" s="25">
        <f>IFERROR(VLOOKUP(C:C,'Results Data'!A:F,6,FALSE), "Not Found")</f>
        <v>380</v>
      </c>
      <c r="P103" s="26">
        <f>IFERROR(VLOOKUP(C:C,'Results Data'!A:M,13,FALSE), "Not Found")</f>
        <v>76</v>
      </c>
      <c r="Q103" s="26" t="b">
        <f>AND('RIDE DATA'!$A$5&lt;'Registration Data'!$P103,'RIDE DATA'!$B$5&gt;'Registration Data'!$P103)</f>
        <v>1</v>
      </c>
      <c r="R103" s="26">
        <f t="shared" si="20"/>
        <v>11.4</v>
      </c>
      <c r="S103" s="24">
        <f>COUNTIF('Historical Registration Data'!D:D,'Registration Data'!C175)</f>
        <v>0</v>
      </c>
      <c r="T103" s="27">
        <f t="shared" si="21"/>
        <v>391.4</v>
      </c>
      <c r="U103" s="28">
        <f t="shared" si="22"/>
        <v>1.1015422717550376</v>
      </c>
      <c r="V103" s="42">
        <f t="shared" si="23"/>
        <v>1015.4227175503761</v>
      </c>
    </row>
    <row r="104" spans="1:22" x14ac:dyDescent="0.25">
      <c r="A104" s="67" t="s">
        <v>29</v>
      </c>
      <c r="B104" s="57" t="s">
        <v>113</v>
      </c>
      <c r="C104" s="57" t="s">
        <v>114</v>
      </c>
      <c r="D104" s="58">
        <v>585</v>
      </c>
      <c r="E104" s="54"/>
      <c r="F104" s="22">
        <f t="shared" si="18"/>
        <v>549.9</v>
      </c>
      <c r="G104" s="23">
        <f t="shared" si="19"/>
        <v>549.9</v>
      </c>
      <c r="H104" s="59"/>
      <c r="I104" s="59"/>
      <c r="J104" s="59"/>
      <c r="K104" s="59"/>
      <c r="L104" s="59"/>
      <c r="O104" s="25">
        <f>IFERROR(VLOOKUP(C:C,'Results Data'!A:F,6,FALSE), "Not Found")</f>
        <v>561</v>
      </c>
      <c r="P104" s="26">
        <f>IFERROR(VLOOKUP(C:C,'Results Data'!A:M,13,FALSE), "Not Found")</f>
        <v>46</v>
      </c>
      <c r="Q104" s="26" t="b">
        <f>AND('RIDE DATA'!$A$5&lt;'Registration Data'!$P104,'RIDE DATA'!$B$5&gt;'Registration Data'!$P104)</f>
        <v>0</v>
      </c>
      <c r="R104" s="26">
        <f t="shared" si="20"/>
        <v>0</v>
      </c>
      <c r="S104" s="24">
        <f>COUNTIF('Historical Registration Data'!D:D,'Registration Data'!C43)</f>
        <v>0</v>
      </c>
      <c r="T104" s="27">
        <f t="shared" si="21"/>
        <v>561</v>
      </c>
      <c r="U104" s="28">
        <f t="shared" si="22"/>
        <v>1.0201854882705947</v>
      </c>
      <c r="V104" s="42">
        <f t="shared" si="23"/>
        <v>201.85488270594743</v>
      </c>
    </row>
    <row r="105" spans="1:22" x14ac:dyDescent="0.25">
      <c r="A105" s="63" t="s">
        <v>25</v>
      </c>
      <c r="B105" s="57" t="s">
        <v>229</v>
      </c>
      <c r="C105" s="57" t="s">
        <v>230</v>
      </c>
      <c r="D105" s="58">
        <v>444</v>
      </c>
      <c r="E105" s="54"/>
      <c r="F105" s="22">
        <f t="shared" si="18"/>
        <v>417.35999999999996</v>
      </c>
      <c r="G105" s="23">
        <f t="shared" si="19"/>
        <v>417.35999999999996</v>
      </c>
      <c r="H105" s="59"/>
      <c r="I105" s="59"/>
      <c r="J105" s="59"/>
      <c r="K105" s="59"/>
      <c r="L105" s="59"/>
      <c r="O105" s="25">
        <f>IFERROR(VLOOKUP(C:C,'Results Data'!A:F,6,FALSE), "Not Found")</f>
        <v>442</v>
      </c>
      <c r="P105" s="26">
        <f>IFERROR(VLOOKUP(C:C,'Results Data'!A:M,13,FALSE), "Not Found")</f>
        <v>77</v>
      </c>
      <c r="Q105" s="26" t="b">
        <f>AND('RIDE DATA'!$A$5&lt;'Registration Data'!$P105,'RIDE DATA'!$B$5&gt;'Registration Data'!$P105)</f>
        <v>1</v>
      </c>
      <c r="R105" s="26">
        <f t="shared" si="20"/>
        <v>13.26</v>
      </c>
      <c r="S105" s="24">
        <f>COUNTIF('Historical Registration Data'!D:D,'Registration Data'!C101)</f>
        <v>0</v>
      </c>
      <c r="T105" s="27">
        <f t="shared" si="21"/>
        <v>455.26</v>
      </c>
      <c r="U105" s="28">
        <f t="shared" si="22"/>
        <v>1.0908088940003835</v>
      </c>
      <c r="V105" s="42">
        <f t="shared" si="23"/>
        <v>908.08894000383498</v>
      </c>
    </row>
    <row r="106" spans="1:22" x14ac:dyDescent="0.25">
      <c r="A106" s="62" t="s">
        <v>25</v>
      </c>
      <c r="B106" s="10" t="s">
        <v>352</v>
      </c>
      <c r="C106" s="10" t="s">
        <v>353</v>
      </c>
      <c r="D106" s="56">
        <v>382</v>
      </c>
      <c r="F106" s="22">
        <f t="shared" si="18"/>
        <v>359.08</v>
      </c>
      <c r="G106" s="23">
        <f t="shared" si="19"/>
        <v>359.08</v>
      </c>
      <c r="H106" s="59" t="s">
        <v>416</v>
      </c>
      <c r="I106" s="59" t="s">
        <v>405</v>
      </c>
      <c r="J106" s="59"/>
      <c r="K106" s="59"/>
      <c r="L106" s="59"/>
      <c r="O106" s="25">
        <f>IFERROR(VLOOKUP(C:C,'Results Data'!A:F,6,FALSE), "Not Found")</f>
        <v>390</v>
      </c>
      <c r="P106" s="26">
        <f>IFERROR(VLOOKUP(C:C,'Results Data'!A:M,13,FALSE), "Not Found")</f>
        <v>78</v>
      </c>
      <c r="Q106" s="26" t="b">
        <f>AND('RIDE DATA'!$A$5&lt;'Registration Data'!$P106,'RIDE DATA'!$B$5&gt;'Registration Data'!$P106)</f>
        <v>1</v>
      </c>
      <c r="R106" s="26">
        <f t="shared" si="20"/>
        <v>11.7</v>
      </c>
      <c r="S106" s="24">
        <f>COUNTIF('Historical Registration Data'!D:D,'Registration Data'!C167)</f>
        <v>0</v>
      </c>
      <c r="T106" s="27">
        <f t="shared" si="21"/>
        <v>401.7</v>
      </c>
      <c r="U106" s="28">
        <f t="shared" si="22"/>
        <v>1.1186922134343322</v>
      </c>
      <c r="V106" s="42">
        <f t="shared" si="23"/>
        <v>1186.9221343433223</v>
      </c>
    </row>
    <row r="107" spans="1:22" x14ac:dyDescent="0.25">
      <c r="A107" s="63" t="s">
        <v>25</v>
      </c>
      <c r="B107" s="57" t="s">
        <v>97</v>
      </c>
      <c r="C107" s="57" t="s">
        <v>98</v>
      </c>
      <c r="D107" s="58">
        <v>299</v>
      </c>
      <c r="E107" s="54"/>
      <c r="F107" s="22">
        <f t="shared" si="18"/>
        <v>281.06</v>
      </c>
      <c r="G107" s="23">
        <f t="shared" si="19"/>
        <v>281.06</v>
      </c>
      <c r="H107" s="59" t="s">
        <v>416</v>
      </c>
      <c r="I107" s="59" t="s">
        <v>418</v>
      </c>
      <c r="J107" s="59"/>
      <c r="K107" s="59" t="s">
        <v>419</v>
      </c>
      <c r="L107" s="59"/>
      <c r="O107" s="25">
        <f>IFERROR(VLOOKUP(C:C,'Results Data'!A:F,6,FALSE), "Not Found")</f>
        <v>301</v>
      </c>
      <c r="P107" s="26">
        <f>IFERROR(VLOOKUP(C:C,'Results Data'!A:M,13,FALSE), "Not Found")</f>
        <v>76</v>
      </c>
      <c r="Q107" s="26" t="b">
        <f>AND('RIDE DATA'!$A$5&lt;'Registration Data'!$P107,'RIDE DATA'!$B$5&gt;'Registration Data'!$P107)</f>
        <v>1</v>
      </c>
      <c r="R107" s="26">
        <f t="shared" si="20"/>
        <v>9.0299999999999994</v>
      </c>
      <c r="S107" s="24">
        <f>COUNTIF('Historical Registration Data'!D:D,'Registration Data'!C35)</f>
        <v>0</v>
      </c>
      <c r="T107" s="27">
        <f t="shared" si="21"/>
        <v>310.02999999999997</v>
      </c>
      <c r="U107" s="28">
        <f t="shared" si="22"/>
        <v>1.1030740767095992</v>
      </c>
      <c r="V107" s="42">
        <f t="shared" si="23"/>
        <v>1030.7407670959922</v>
      </c>
    </row>
    <row r="108" spans="1:22" x14ac:dyDescent="0.25">
      <c r="A108" s="64" t="s">
        <v>28</v>
      </c>
      <c r="B108" s="57" t="s">
        <v>203</v>
      </c>
      <c r="C108" s="57" t="s">
        <v>204</v>
      </c>
      <c r="D108" s="58">
        <v>380</v>
      </c>
      <c r="E108" s="54"/>
      <c r="F108" s="22">
        <f t="shared" si="18"/>
        <v>357.2</v>
      </c>
      <c r="G108" s="23">
        <f t="shared" si="19"/>
        <v>357.2</v>
      </c>
      <c r="H108" s="59"/>
      <c r="I108" s="59"/>
      <c r="J108" s="59"/>
      <c r="K108" s="59"/>
      <c r="L108" s="59"/>
      <c r="O108" s="25">
        <f>IFERROR(VLOOKUP(C:C,'Results Data'!A:F,6,FALSE), "Not Found")</f>
        <v>366</v>
      </c>
      <c r="P108" s="26">
        <f>IFERROR(VLOOKUP(C:C,'Results Data'!A:M,13,FALSE), "Not Found")</f>
        <v>78</v>
      </c>
      <c r="Q108" s="26" t="b">
        <f>AND('RIDE DATA'!$A$5&lt;'Registration Data'!$P108,'RIDE DATA'!$B$5&gt;'Registration Data'!$P108)</f>
        <v>1</v>
      </c>
      <c r="R108" s="26">
        <f t="shared" si="20"/>
        <v>10.98</v>
      </c>
      <c r="S108" s="24">
        <f>COUNTIF('Historical Registration Data'!D:D,'Registration Data'!C88)</f>
        <v>0</v>
      </c>
      <c r="T108" s="27">
        <f t="shared" si="21"/>
        <v>376.98</v>
      </c>
      <c r="U108" s="28">
        <f t="shared" si="22"/>
        <v>1.0553751399776037</v>
      </c>
      <c r="V108" s="42">
        <f t="shared" si="23"/>
        <v>553.75139977603681</v>
      </c>
    </row>
    <row r="109" spans="1:22" x14ac:dyDescent="0.25">
      <c r="A109" s="63" t="s">
        <v>25</v>
      </c>
      <c r="B109" s="57" t="s">
        <v>287</v>
      </c>
      <c r="C109" s="57" t="s">
        <v>288</v>
      </c>
      <c r="D109" s="58">
        <v>382</v>
      </c>
      <c r="E109" s="54"/>
      <c r="F109" s="22">
        <f t="shared" si="18"/>
        <v>359.08</v>
      </c>
      <c r="G109" s="23">
        <f t="shared" si="19"/>
        <v>359.08</v>
      </c>
      <c r="H109" s="59" t="s">
        <v>404</v>
      </c>
      <c r="I109" s="59" t="s">
        <v>407</v>
      </c>
      <c r="J109" s="59" t="s">
        <v>408</v>
      </c>
      <c r="K109" s="59"/>
      <c r="L109" s="59"/>
      <c r="O109" s="25">
        <f>IFERROR(VLOOKUP(C:C,'Results Data'!A:F,6,FALSE), "Not Found")</f>
        <v>384</v>
      </c>
      <c r="P109" s="26">
        <f>IFERROR(VLOOKUP(C:C,'Results Data'!A:M,13,FALSE), "Not Found")</f>
        <v>74</v>
      </c>
      <c r="Q109" s="26" t="b">
        <f>AND('RIDE DATA'!$A$5&lt;'Registration Data'!$P109,'RIDE DATA'!$B$5&gt;'Registration Data'!$P109)</f>
        <v>1</v>
      </c>
      <c r="R109" s="26">
        <f t="shared" si="20"/>
        <v>11.52</v>
      </c>
      <c r="S109" s="24">
        <f>COUNTIF('Historical Registration Data'!D:D,'Registration Data'!C131)</f>
        <v>0</v>
      </c>
      <c r="T109" s="27">
        <f t="shared" si="21"/>
        <v>395.52</v>
      </c>
      <c r="U109" s="28">
        <f t="shared" si="22"/>
        <v>1.1014815639968809</v>
      </c>
      <c r="V109" s="42">
        <f t="shared" si="23"/>
        <v>1014.8156399688091</v>
      </c>
    </row>
    <row r="110" spans="1:22" x14ac:dyDescent="0.25">
      <c r="A110" s="67" t="s">
        <v>29</v>
      </c>
      <c r="B110" s="57" t="s">
        <v>207</v>
      </c>
      <c r="C110" s="57" t="s">
        <v>208</v>
      </c>
      <c r="D110" s="58">
        <v>410</v>
      </c>
      <c r="E110" s="54"/>
      <c r="F110" s="22">
        <f t="shared" si="18"/>
        <v>385.4</v>
      </c>
      <c r="G110" s="23">
        <f t="shared" si="19"/>
        <v>385.4</v>
      </c>
      <c r="H110" s="59" t="s">
        <v>404</v>
      </c>
      <c r="I110" s="59" t="s">
        <v>418</v>
      </c>
      <c r="J110" s="59"/>
      <c r="K110" s="59"/>
      <c r="L110" s="59"/>
      <c r="O110" s="25">
        <f>IFERROR(VLOOKUP(C:C,'Results Data'!A:F,6,FALSE), "Not Found")</f>
        <v>413</v>
      </c>
      <c r="P110" s="26">
        <f>IFERROR(VLOOKUP(C:C,'Results Data'!A:M,13,FALSE), "Not Found")</f>
        <v>75</v>
      </c>
      <c r="Q110" s="26" t="b">
        <f>AND('RIDE DATA'!$A$5&lt;'Registration Data'!$P110,'RIDE DATA'!$B$5&gt;'Registration Data'!$P110)</f>
        <v>1</v>
      </c>
      <c r="R110" s="26">
        <f t="shared" si="20"/>
        <v>12.389999999999999</v>
      </c>
      <c r="S110" s="24">
        <f>COUNTIF('Historical Registration Data'!D:D,'Registration Data'!C90)</f>
        <v>0</v>
      </c>
      <c r="T110" s="27">
        <f t="shared" si="21"/>
        <v>425.39</v>
      </c>
      <c r="U110" s="28">
        <f t="shared" si="22"/>
        <v>1.1037623248572912</v>
      </c>
      <c r="V110" s="42">
        <f t="shared" si="23"/>
        <v>1037.623248572912</v>
      </c>
    </row>
    <row r="111" spans="1:22" x14ac:dyDescent="0.25">
      <c r="A111" s="68"/>
      <c r="B111" s="57" t="s">
        <v>139</v>
      </c>
      <c r="C111" s="57" t="s">
        <v>140</v>
      </c>
      <c r="D111" s="58">
        <v>444</v>
      </c>
      <c r="E111" s="54"/>
      <c r="F111" s="22">
        <f t="shared" si="18"/>
        <v>417.35999999999996</v>
      </c>
      <c r="G111" s="23">
        <f t="shared" si="19"/>
        <v>417.35999999999996</v>
      </c>
      <c r="H111" s="59"/>
      <c r="I111" s="59"/>
      <c r="J111" s="59"/>
      <c r="K111" s="59"/>
      <c r="L111" s="59"/>
      <c r="O111" s="25">
        <f>IFERROR(VLOOKUP(C:C,'Results Data'!A:F,6,FALSE), "Not Found")</f>
        <v>0</v>
      </c>
      <c r="P111" s="26">
        <f>IFERROR(VLOOKUP(C:C,'Results Data'!A:M,13,FALSE), "Not Found")</f>
        <v>0</v>
      </c>
      <c r="Q111" s="26" t="b">
        <f>AND('RIDE DATA'!$A$5&lt;'Registration Data'!$P111,'RIDE DATA'!$B$5&gt;'Registration Data'!$P111)</f>
        <v>0</v>
      </c>
      <c r="R111" s="26">
        <f t="shared" si="20"/>
        <v>0</v>
      </c>
      <c r="S111" s="24">
        <f>COUNTIF('Historical Registration Data'!D:D,'Registration Data'!C56)</f>
        <v>0</v>
      </c>
      <c r="T111" s="27">
        <f t="shared" si="21"/>
        <v>0</v>
      </c>
      <c r="U111" s="28">
        <f t="shared" si="22"/>
        <v>0</v>
      </c>
      <c r="V111" s="42">
        <f t="shared" si="23"/>
        <v>0</v>
      </c>
    </row>
    <row r="112" spans="1:22" x14ac:dyDescent="0.25">
      <c r="A112" s="63"/>
      <c r="B112" s="57" t="s">
        <v>239</v>
      </c>
      <c r="C112" s="57" t="s">
        <v>240</v>
      </c>
      <c r="D112" s="58">
        <v>452</v>
      </c>
      <c r="E112" s="54"/>
      <c r="F112" s="22">
        <f t="shared" si="18"/>
        <v>424.88</v>
      </c>
      <c r="G112" s="23">
        <f t="shared" si="19"/>
        <v>424.88</v>
      </c>
      <c r="H112" s="59" t="s">
        <v>416</v>
      </c>
      <c r="I112" s="59"/>
      <c r="J112" s="59"/>
      <c r="K112" s="59"/>
      <c r="L112" s="59"/>
      <c r="O112" s="25">
        <f>IFERROR(VLOOKUP(C:C,'Results Data'!A:F,6,FALSE), "Not Found")</f>
        <v>0</v>
      </c>
      <c r="P112" s="26">
        <f>IFERROR(VLOOKUP(C:C,'Results Data'!A:M,13,FALSE), "Not Found")</f>
        <v>0</v>
      </c>
      <c r="Q112" s="26" t="b">
        <f>AND('RIDE DATA'!$A$5&lt;'Registration Data'!$P112,'RIDE DATA'!$B$5&gt;'Registration Data'!$P112)</f>
        <v>0</v>
      </c>
      <c r="R112" s="26">
        <f t="shared" si="20"/>
        <v>0</v>
      </c>
      <c r="S112" s="24">
        <f>COUNTIF('Historical Registration Data'!D:D,'Registration Data'!C106)</f>
        <v>0</v>
      </c>
      <c r="T112" s="27">
        <f t="shared" si="21"/>
        <v>0</v>
      </c>
      <c r="U112" s="28">
        <f t="shared" si="22"/>
        <v>0</v>
      </c>
      <c r="V112" s="42">
        <f t="shared" si="23"/>
        <v>0</v>
      </c>
    </row>
    <row r="113" spans="1:22" x14ac:dyDescent="0.25">
      <c r="A113" s="62" t="s">
        <v>25</v>
      </c>
      <c r="B113" s="10" t="s">
        <v>386</v>
      </c>
      <c r="C113" s="10" t="s">
        <v>387</v>
      </c>
      <c r="D113" s="56">
        <v>259</v>
      </c>
      <c r="F113" s="22">
        <f t="shared" si="18"/>
        <v>243.45999999999998</v>
      </c>
      <c r="G113" s="23">
        <f t="shared" si="19"/>
        <v>243.45999999999998</v>
      </c>
      <c r="H113" s="59" t="s">
        <v>404</v>
      </c>
      <c r="I113" s="59" t="s">
        <v>405</v>
      </c>
      <c r="J113" s="59"/>
      <c r="K113" s="59"/>
      <c r="L113" s="59" t="s">
        <v>406</v>
      </c>
      <c r="O113" s="25">
        <f>IFERROR(VLOOKUP(C:C,'Results Data'!A:F,6,FALSE), "Not Found")</f>
        <v>249</v>
      </c>
      <c r="P113" s="26">
        <f>IFERROR(VLOOKUP(C:C,'Results Data'!A:M,13,FALSE), "Not Found")</f>
        <v>79</v>
      </c>
      <c r="Q113" s="26" t="b">
        <f>AND('RIDE DATA'!$A$5&lt;'Registration Data'!$P113,'RIDE DATA'!$B$5&gt;'Registration Data'!$P113)</f>
        <v>0</v>
      </c>
      <c r="R113" s="26">
        <f t="shared" si="20"/>
        <v>0</v>
      </c>
      <c r="S113" s="24">
        <f>COUNTIF('Historical Registration Data'!D:D,'Registration Data'!C185)</f>
        <v>0</v>
      </c>
      <c r="T113" s="27">
        <f t="shared" si="21"/>
        <v>249</v>
      </c>
      <c r="U113" s="28">
        <f t="shared" si="22"/>
        <v>1.0227552780744271</v>
      </c>
      <c r="V113" s="42">
        <f t="shared" si="23"/>
        <v>227.55278074427122</v>
      </c>
    </row>
    <row r="114" spans="1:22" x14ac:dyDescent="0.25">
      <c r="A114" s="64" t="s">
        <v>28</v>
      </c>
      <c r="B114" s="57" t="s">
        <v>265</v>
      </c>
      <c r="C114" s="57" t="s">
        <v>266</v>
      </c>
      <c r="D114" s="58">
        <v>529</v>
      </c>
      <c r="E114" s="54"/>
      <c r="F114" s="22">
        <f t="shared" si="18"/>
        <v>497.26</v>
      </c>
      <c r="G114" s="23">
        <f t="shared" si="19"/>
        <v>497.26</v>
      </c>
      <c r="H114" s="59"/>
      <c r="I114" s="59"/>
      <c r="J114" s="59"/>
      <c r="K114" s="59"/>
      <c r="L114" s="59"/>
      <c r="O114" s="25">
        <f>IFERROR(VLOOKUP(C:C,'Results Data'!A:F,6,FALSE), "Not Found")</f>
        <v>538</v>
      </c>
      <c r="P114" s="26">
        <f>IFERROR(VLOOKUP(C:C,'Results Data'!A:M,13,FALSE), "Not Found")</f>
        <v>77</v>
      </c>
      <c r="Q114" s="26" t="b">
        <f>AND('RIDE DATA'!$A$5&lt;'Registration Data'!$P114,'RIDE DATA'!$B$5&gt;'Registration Data'!$P114)</f>
        <v>1</v>
      </c>
      <c r="R114" s="26">
        <f t="shared" si="20"/>
        <v>16.14</v>
      </c>
      <c r="S114" s="24">
        <f>COUNTIF('Historical Registration Data'!D:D,'Registration Data'!C120)</f>
        <v>0</v>
      </c>
      <c r="T114" s="27">
        <f t="shared" si="21"/>
        <v>554.14</v>
      </c>
      <c r="U114" s="28">
        <f t="shared" si="22"/>
        <v>1.1143868398825565</v>
      </c>
      <c r="V114" s="42">
        <f t="shared" si="23"/>
        <v>1143.868398825565</v>
      </c>
    </row>
    <row r="115" spans="1:22" x14ac:dyDescent="0.25">
      <c r="A115" s="62" t="s">
        <v>25</v>
      </c>
      <c r="B115" s="10" t="s">
        <v>366</v>
      </c>
      <c r="C115" s="10" t="s">
        <v>367</v>
      </c>
      <c r="D115" s="56">
        <v>249</v>
      </c>
      <c r="F115" s="22">
        <f t="shared" si="18"/>
        <v>234.05999999999997</v>
      </c>
      <c r="G115" s="23">
        <f t="shared" si="19"/>
        <v>234.05999999999997</v>
      </c>
      <c r="H115" s="59" t="s">
        <v>404</v>
      </c>
      <c r="I115" s="59" t="s">
        <v>407</v>
      </c>
      <c r="J115" s="59" t="s">
        <v>415</v>
      </c>
      <c r="K115" s="59"/>
      <c r="L115" s="59"/>
      <c r="O115" s="25">
        <f>IFERROR(VLOOKUP(C:C,'Results Data'!A:F,6,FALSE), "Not Found")</f>
        <v>251</v>
      </c>
      <c r="P115" s="26">
        <f>IFERROR(VLOOKUP(C:C,'Results Data'!A:M,13,FALSE), "Not Found")</f>
        <v>78</v>
      </c>
      <c r="Q115" s="26" t="b">
        <f>AND('RIDE DATA'!$A$5&lt;'Registration Data'!$P115,'RIDE DATA'!$B$5&gt;'Registration Data'!$P115)</f>
        <v>1</v>
      </c>
      <c r="R115" s="26">
        <f t="shared" si="20"/>
        <v>7.5299999999999994</v>
      </c>
      <c r="S115" s="24">
        <f>COUNTIF('Historical Registration Data'!D:D,'Registration Data'!C174)</f>
        <v>0</v>
      </c>
      <c r="T115" s="27">
        <f t="shared" si="21"/>
        <v>258.52999999999997</v>
      </c>
      <c r="U115" s="28">
        <f t="shared" si="22"/>
        <v>1.1045458429462531</v>
      </c>
      <c r="V115" s="42">
        <f t="shared" si="23"/>
        <v>1045.4584294625313</v>
      </c>
    </row>
    <row r="116" spans="1:22" x14ac:dyDescent="0.25">
      <c r="A116" s="67" t="s">
        <v>29</v>
      </c>
      <c r="B116" s="57" t="s">
        <v>318</v>
      </c>
      <c r="C116" s="57" t="s">
        <v>319</v>
      </c>
      <c r="D116" s="58">
        <v>512</v>
      </c>
      <c r="E116" s="54"/>
      <c r="F116" s="22">
        <f t="shared" si="18"/>
        <v>481.28</v>
      </c>
      <c r="G116" s="23">
        <f t="shared" si="19"/>
        <v>481.28</v>
      </c>
      <c r="H116" s="59" t="s">
        <v>404</v>
      </c>
      <c r="I116" s="59" t="s">
        <v>418</v>
      </c>
      <c r="J116" s="59"/>
      <c r="K116" s="59"/>
      <c r="L116" s="59"/>
      <c r="O116" s="25">
        <f>IFERROR(VLOOKUP(C:C,'Results Data'!A:F,6,FALSE), "Not Found")</f>
        <v>495</v>
      </c>
      <c r="P116" s="26">
        <f>IFERROR(VLOOKUP(C:C,'Results Data'!A:M,13,FALSE), "Not Found")</f>
        <v>76</v>
      </c>
      <c r="Q116" s="26" t="b">
        <f>AND('RIDE DATA'!$A$5&lt;'Registration Data'!$P116,'RIDE DATA'!$B$5&gt;'Registration Data'!$P116)</f>
        <v>1</v>
      </c>
      <c r="R116" s="26">
        <f t="shared" si="20"/>
        <v>14.85</v>
      </c>
      <c r="S116" s="24">
        <f>COUNTIF('Historical Registration Data'!D:D,'Registration Data'!C150)</f>
        <v>0</v>
      </c>
      <c r="T116" s="27">
        <f t="shared" si="21"/>
        <v>509.85</v>
      </c>
      <c r="U116" s="28">
        <f t="shared" si="22"/>
        <v>1.059362533244681</v>
      </c>
      <c r="V116" s="42">
        <f t="shared" si="23"/>
        <v>593.62533244680992</v>
      </c>
    </row>
    <row r="117" spans="1:22" x14ac:dyDescent="0.25">
      <c r="A117" s="66" t="s">
        <v>29</v>
      </c>
      <c r="B117" s="10" t="s">
        <v>332</v>
      </c>
      <c r="C117" s="10" t="s">
        <v>333</v>
      </c>
      <c r="D117" s="56">
        <v>430</v>
      </c>
      <c r="F117" s="22">
        <f t="shared" si="18"/>
        <v>404.2</v>
      </c>
      <c r="G117" s="23">
        <f t="shared" si="19"/>
        <v>404.2</v>
      </c>
      <c r="H117" s="59"/>
      <c r="I117" s="59"/>
      <c r="J117" s="59"/>
      <c r="K117" s="59"/>
      <c r="L117" s="59"/>
      <c r="O117" s="25">
        <f>IFERROR(VLOOKUP(C:C,'Results Data'!A:F,6,FALSE), "Not Found")</f>
        <v>368</v>
      </c>
      <c r="P117" s="26">
        <f>IFERROR(VLOOKUP(C:C,'Results Data'!A:M,13,FALSE), "Not Found")</f>
        <v>66</v>
      </c>
      <c r="Q117" s="26" t="b">
        <f>AND('RIDE DATA'!$A$5&lt;'Registration Data'!$P117,'RIDE DATA'!$B$5&gt;'Registration Data'!$P117)</f>
        <v>0</v>
      </c>
      <c r="R117" s="26">
        <f t="shared" si="20"/>
        <v>0</v>
      </c>
      <c r="S117" s="24">
        <f>COUNTIF('Historical Registration Data'!D:D,'Registration Data'!C157)</f>
        <v>0</v>
      </c>
      <c r="T117" s="27">
        <f t="shared" si="21"/>
        <v>368</v>
      </c>
      <c r="U117" s="28">
        <f t="shared" si="22"/>
        <v>0.91044037605145967</v>
      </c>
      <c r="V117" s="42">
        <f t="shared" si="23"/>
        <v>0</v>
      </c>
    </row>
    <row r="118" spans="1:22" x14ac:dyDescent="0.25">
      <c r="A118" s="67" t="s">
        <v>29</v>
      </c>
      <c r="B118" s="57" t="s">
        <v>137</v>
      </c>
      <c r="C118" s="57" t="s">
        <v>138</v>
      </c>
      <c r="D118" s="58">
        <v>338</v>
      </c>
      <c r="E118" s="54"/>
      <c r="F118" s="22">
        <f t="shared" si="18"/>
        <v>317.71999999999997</v>
      </c>
      <c r="G118" s="23">
        <f t="shared" si="19"/>
        <v>317.71999999999997</v>
      </c>
      <c r="H118" s="59" t="s">
        <v>404</v>
      </c>
      <c r="I118" s="59" t="s">
        <v>405</v>
      </c>
      <c r="J118" s="59"/>
      <c r="K118" s="59"/>
      <c r="L118" s="59" t="s">
        <v>425</v>
      </c>
      <c r="O118" s="25">
        <f>IFERROR(VLOOKUP(C:C,'Results Data'!A:F,6,FALSE), "Not Found")</f>
        <v>342</v>
      </c>
      <c r="P118" s="26">
        <f>IFERROR(VLOOKUP(C:C,'Results Data'!A:M,13,FALSE), "Not Found")</f>
        <v>76</v>
      </c>
      <c r="Q118" s="26" t="b">
        <f>AND('RIDE DATA'!$A$5&lt;'Registration Data'!$P118,'RIDE DATA'!$B$5&gt;'Registration Data'!$P118)</f>
        <v>1</v>
      </c>
      <c r="R118" s="26">
        <f t="shared" si="20"/>
        <v>10.26</v>
      </c>
      <c r="S118" s="24">
        <f>COUNTIF('Historical Registration Data'!D:D,'Registration Data'!C55)</f>
        <v>0</v>
      </c>
      <c r="T118" s="27">
        <f t="shared" si="21"/>
        <v>352.26</v>
      </c>
      <c r="U118" s="28">
        <f t="shared" si="22"/>
        <v>1.1087120735238576</v>
      </c>
      <c r="V118" s="42">
        <f t="shared" si="23"/>
        <v>1087.1207352385759</v>
      </c>
    </row>
    <row r="119" spans="1:22" x14ac:dyDescent="0.25">
      <c r="A119" s="63" t="s">
        <v>25</v>
      </c>
      <c r="B119" s="57" t="s">
        <v>213</v>
      </c>
      <c r="C119" s="57" t="s">
        <v>214</v>
      </c>
      <c r="D119" s="58">
        <v>538</v>
      </c>
      <c r="E119" s="54"/>
      <c r="F119" s="22">
        <f t="shared" si="18"/>
        <v>505.71999999999997</v>
      </c>
      <c r="G119" s="23">
        <f t="shared" si="19"/>
        <v>505.71999999999997</v>
      </c>
      <c r="H119" s="59"/>
      <c r="I119" s="59"/>
      <c r="J119" s="59"/>
      <c r="K119" s="59"/>
      <c r="L119" s="59"/>
      <c r="O119" s="25">
        <f>IFERROR(VLOOKUP(C:C,'Results Data'!A:F,6,FALSE), "Not Found")</f>
        <v>545</v>
      </c>
      <c r="P119" s="26">
        <f>IFERROR(VLOOKUP(C:C,'Results Data'!A:M,13,FALSE), "Not Found")</f>
        <v>78</v>
      </c>
      <c r="Q119" s="26" t="b">
        <f>AND('RIDE DATA'!$A$5&lt;'Registration Data'!$P119,'RIDE DATA'!$B$5&gt;'Registration Data'!$P119)</f>
        <v>1</v>
      </c>
      <c r="R119" s="26">
        <f t="shared" si="20"/>
        <v>16.349999999999998</v>
      </c>
      <c r="S119" s="24">
        <f>COUNTIF('Historical Registration Data'!D:D,'Registration Data'!C93)</f>
        <v>0</v>
      </c>
      <c r="T119" s="27">
        <f t="shared" si="21"/>
        <v>561.35</v>
      </c>
      <c r="U119" s="28">
        <f t="shared" si="22"/>
        <v>1.1100015819030296</v>
      </c>
      <c r="V119" s="42">
        <f t="shared" si="23"/>
        <v>1100.0158190302955</v>
      </c>
    </row>
    <row r="120" spans="1:22" x14ac:dyDescent="0.25">
      <c r="A120" s="63" t="s">
        <v>25</v>
      </c>
      <c r="B120" s="57" t="s">
        <v>84</v>
      </c>
      <c r="C120" s="57" t="s">
        <v>85</v>
      </c>
      <c r="D120" s="58">
        <v>248</v>
      </c>
      <c r="E120" s="54"/>
      <c r="F120" s="22">
        <f t="shared" si="18"/>
        <v>233.11999999999998</v>
      </c>
      <c r="G120" s="23">
        <f t="shared" si="19"/>
        <v>233.11999999999998</v>
      </c>
      <c r="H120" s="59" t="s">
        <v>416</v>
      </c>
      <c r="I120" s="59" t="s">
        <v>405</v>
      </c>
      <c r="J120" s="59"/>
      <c r="K120" s="59"/>
      <c r="L120" s="59"/>
      <c r="O120" s="25">
        <f>IFERROR(VLOOKUP(C:C,'Results Data'!A:F,6,FALSE), "Not Found")</f>
        <v>255</v>
      </c>
      <c r="P120" s="26">
        <f>IFERROR(VLOOKUP(C:C,'Results Data'!A:M,13,FALSE), "Not Found")</f>
        <v>74</v>
      </c>
      <c r="Q120" s="26" t="b">
        <f>AND('RIDE DATA'!$A$5&lt;'Registration Data'!$P120,'RIDE DATA'!$B$5&gt;'Registration Data'!$P120)</f>
        <v>1</v>
      </c>
      <c r="R120" s="26">
        <f t="shared" si="20"/>
        <v>7.6499999999999995</v>
      </c>
      <c r="S120" s="24">
        <f>COUNTIF('Historical Registration Data'!D:D,'Registration Data'!C28)</f>
        <v>0</v>
      </c>
      <c r="T120" s="27">
        <f t="shared" si="21"/>
        <v>262.64999999999998</v>
      </c>
      <c r="U120" s="28">
        <f t="shared" si="22"/>
        <v>1.1266729581331503</v>
      </c>
      <c r="V120" s="72">
        <v>1200</v>
      </c>
    </row>
    <row r="121" spans="1:22" x14ac:dyDescent="0.25">
      <c r="A121" s="63" t="s">
        <v>25</v>
      </c>
      <c r="B121" s="57" t="s">
        <v>310</v>
      </c>
      <c r="C121" s="57" t="s">
        <v>311</v>
      </c>
      <c r="D121" s="58">
        <v>309</v>
      </c>
      <c r="E121" s="54"/>
      <c r="F121" s="22">
        <f t="shared" si="18"/>
        <v>290.45999999999998</v>
      </c>
      <c r="G121" s="23">
        <f t="shared" si="19"/>
        <v>290.45999999999998</v>
      </c>
      <c r="H121" s="59"/>
      <c r="I121" s="59"/>
      <c r="J121" s="59"/>
      <c r="K121" s="59"/>
      <c r="L121" s="59"/>
      <c r="O121" s="25">
        <f>IFERROR(VLOOKUP(C:C,'Results Data'!A:F,6,FALSE), "Not Found")</f>
        <v>325</v>
      </c>
      <c r="P121" s="26">
        <f>IFERROR(VLOOKUP(C:C,'Results Data'!A:M,13,FALSE), "Not Found")</f>
        <v>77</v>
      </c>
      <c r="Q121" s="26" t="b">
        <f>AND('RIDE DATA'!$A$5&lt;'Registration Data'!$P121,'RIDE DATA'!$B$5&gt;'Registration Data'!$P121)</f>
        <v>1</v>
      </c>
      <c r="R121" s="26">
        <f t="shared" si="20"/>
        <v>9.75</v>
      </c>
      <c r="S121" s="24">
        <f>COUNTIF('Historical Registration Data'!D:D,'Registration Data'!C144)</f>
        <v>0</v>
      </c>
      <c r="T121" s="27">
        <f t="shared" si="21"/>
        <v>334.75</v>
      </c>
      <c r="U121" s="28">
        <f t="shared" si="22"/>
        <v>1.1524822695035462</v>
      </c>
      <c r="V121" s="72">
        <v>1200</v>
      </c>
    </row>
    <row r="122" spans="1:22" x14ac:dyDescent="0.25">
      <c r="A122" s="64" t="s">
        <v>28</v>
      </c>
      <c r="B122" s="57" t="s">
        <v>247</v>
      </c>
      <c r="C122" s="57" t="s">
        <v>248</v>
      </c>
      <c r="D122" s="58">
        <v>323</v>
      </c>
      <c r="E122" s="54"/>
      <c r="F122" s="22">
        <f t="shared" si="18"/>
        <v>303.62</v>
      </c>
      <c r="G122" s="23">
        <f t="shared" si="19"/>
        <v>303.62</v>
      </c>
      <c r="H122" s="59" t="s">
        <v>410</v>
      </c>
      <c r="I122" s="59" t="s">
        <v>418</v>
      </c>
      <c r="J122" s="59"/>
      <c r="K122" s="59" t="s">
        <v>435</v>
      </c>
      <c r="L122" s="59"/>
      <c r="O122" s="25">
        <f>IFERROR(VLOOKUP(C:C,'Results Data'!A:F,6,FALSE), "Not Found")</f>
        <v>330</v>
      </c>
      <c r="P122" s="26">
        <f>IFERROR(VLOOKUP(C:C,'Results Data'!A:M,13,FALSE), "Not Found")</f>
        <v>76</v>
      </c>
      <c r="Q122" s="26" t="b">
        <f>AND('RIDE DATA'!$A$5&lt;'Registration Data'!$P122,'RIDE DATA'!$B$5&gt;'Registration Data'!$P122)</f>
        <v>1</v>
      </c>
      <c r="R122" s="26">
        <f t="shared" si="20"/>
        <v>9.9</v>
      </c>
      <c r="S122" s="24">
        <f>COUNTIF('Historical Registration Data'!D:D,'Registration Data'!C111)</f>
        <v>0</v>
      </c>
      <c r="T122" s="27">
        <f t="shared" si="21"/>
        <v>339.9</v>
      </c>
      <c r="U122" s="28">
        <f t="shared" si="22"/>
        <v>1.1194914696001581</v>
      </c>
      <c r="V122" s="42">
        <f t="shared" si="23"/>
        <v>1194.914696001581</v>
      </c>
    </row>
    <row r="123" spans="1:22" x14ac:dyDescent="0.25">
      <c r="A123" s="68" t="s">
        <v>26</v>
      </c>
      <c r="B123" s="57" t="s">
        <v>78</v>
      </c>
      <c r="C123" s="57" t="s">
        <v>79</v>
      </c>
      <c r="D123" s="58">
        <v>412</v>
      </c>
      <c r="E123" s="54"/>
      <c r="F123" s="22">
        <f t="shared" si="18"/>
        <v>387.28</v>
      </c>
      <c r="G123" s="23">
        <f t="shared" si="19"/>
        <v>387.28</v>
      </c>
      <c r="H123" s="59"/>
      <c r="I123" s="59"/>
      <c r="J123" s="59"/>
      <c r="K123" s="59"/>
      <c r="L123" s="59"/>
      <c r="O123" s="25">
        <f>IFERROR(VLOOKUP(C:C,'Results Data'!A:F,6,FALSE), "Not Found")</f>
        <v>411</v>
      </c>
      <c r="P123" s="26">
        <f>IFERROR(VLOOKUP(C:C,'Results Data'!A:M,13,FALSE), "Not Found")</f>
        <v>76</v>
      </c>
      <c r="Q123" s="26" t="b">
        <f>AND('RIDE DATA'!$A$5&lt;'Registration Data'!$P123,'RIDE DATA'!$B$5&gt;'Registration Data'!$P123)</f>
        <v>1</v>
      </c>
      <c r="R123" s="26">
        <f t="shared" si="20"/>
        <v>12.33</v>
      </c>
      <c r="S123" s="24">
        <f>COUNTIF('Historical Registration Data'!D:D,'Registration Data'!C25)</f>
        <v>0</v>
      </c>
      <c r="T123" s="27">
        <f t="shared" si="21"/>
        <v>423.33</v>
      </c>
      <c r="U123" s="28">
        <f t="shared" si="22"/>
        <v>1.0930851063829787</v>
      </c>
      <c r="V123" s="42">
        <f t="shared" si="23"/>
        <v>930.85106382978734</v>
      </c>
    </row>
    <row r="124" spans="1:22" x14ac:dyDescent="0.25">
      <c r="A124" s="68" t="s">
        <v>26</v>
      </c>
      <c r="B124" s="57" t="s">
        <v>173</v>
      </c>
      <c r="C124" s="57" t="s">
        <v>174</v>
      </c>
      <c r="D124" s="58">
        <v>402</v>
      </c>
      <c r="E124" s="54"/>
      <c r="F124" s="22">
        <f t="shared" si="18"/>
        <v>377.88</v>
      </c>
      <c r="G124" s="23">
        <f t="shared" si="19"/>
        <v>377.88</v>
      </c>
      <c r="H124" s="59"/>
      <c r="I124" s="59"/>
      <c r="J124" s="59"/>
      <c r="K124" s="59"/>
      <c r="L124" s="59"/>
      <c r="O124" s="25">
        <f>IFERROR(VLOOKUP(C:C,'Results Data'!A:F,6,FALSE), "Not Found")</f>
        <v>388</v>
      </c>
      <c r="P124" s="26">
        <f>IFERROR(VLOOKUP(C:C,'Results Data'!A:M,13,FALSE), "Not Found")</f>
        <v>78</v>
      </c>
      <c r="Q124" s="26" t="b">
        <f>AND('RIDE DATA'!$A$5&lt;'Registration Data'!$P124,'RIDE DATA'!$B$5&gt;'Registration Data'!$P124)</f>
        <v>1</v>
      </c>
      <c r="R124" s="26">
        <f t="shared" si="20"/>
        <v>11.639999999999999</v>
      </c>
      <c r="S124" s="24">
        <f>COUNTIF('Historical Registration Data'!D:D,'Registration Data'!C73)</f>
        <v>0</v>
      </c>
      <c r="T124" s="27">
        <f t="shared" si="21"/>
        <v>399.64</v>
      </c>
      <c r="U124" s="28">
        <f t="shared" si="22"/>
        <v>1.0575844183338625</v>
      </c>
      <c r="V124" s="42">
        <f t="shared" si="23"/>
        <v>575.84418333862516</v>
      </c>
    </row>
    <row r="125" spans="1:22" x14ac:dyDescent="0.25">
      <c r="A125" s="63" t="s">
        <v>25</v>
      </c>
      <c r="B125" s="57" t="s">
        <v>249</v>
      </c>
      <c r="C125" s="57" t="s">
        <v>250</v>
      </c>
      <c r="D125" s="58">
        <v>720</v>
      </c>
      <c r="E125" s="54"/>
      <c r="F125" s="22">
        <f t="shared" si="18"/>
        <v>676.8</v>
      </c>
      <c r="G125" s="23">
        <f t="shared" si="19"/>
        <v>676.8</v>
      </c>
      <c r="H125" s="59" t="s">
        <v>413</v>
      </c>
      <c r="I125" s="59" t="s">
        <v>407</v>
      </c>
      <c r="J125" s="59"/>
      <c r="K125" s="59"/>
      <c r="L125" s="59"/>
      <c r="O125" s="25">
        <f>IFERROR(VLOOKUP(C:C,'Results Data'!A:F,6,FALSE), "Not Found")</f>
        <v>721</v>
      </c>
      <c r="P125" s="26">
        <f>IFERROR(VLOOKUP(C:C,'Results Data'!A:M,13,FALSE), "Not Found")</f>
        <v>64</v>
      </c>
      <c r="Q125" s="26" t="b">
        <f>AND('RIDE DATA'!$A$5&lt;'Registration Data'!$P125,'RIDE DATA'!$B$5&gt;'Registration Data'!$P125)</f>
        <v>0</v>
      </c>
      <c r="R125" s="26">
        <f t="shared" si="20"/>
        <v>0</v>
      </c>
      <c r="S125" s="24">
        <f>COUNTIF('Historical Registration Data'!D:D,'Registration Data'!C112)</f>
        <v>0</v>
      </c>
      <c r="T125" s="27">
        <f t="shared" si="21"/>
        <v>721</v>
      </c>
      <c r="U125" s="28">
        <f t="shared" si="22"/>
        <v>1.0653073286052011</v>
      </c>
      <c r="V125" s="42">
        <f t="shared" si="23"/>
        <v>653.07328605201053</v>
      </c>
    </row>
    <row r="126" spans="1:22" x14ac:dyDescent="0.25">
      <c r="A126" s="64"/>
      <c r="B126" s="57" t="s">
        <v>165</v>
      </c>
      <c r="C126" s="57" t="s">
        <v>166</v>
      </c>
      <c r="D126" s="58">
        <v>452</v>
      </c>
      <c r="E126" s="54" t="s">
        <v>441</v>
      </c>
      <c r="F126" s="22">
        <f t="shared" si="18"/>
        <v>424.88</v>
      </c>
      <c r="G126" s="23">
        <f t="shared" si="19"/>
        <v>424.88</v>
      </c>
      <c r="H126" s="59" t="s">
        <v>404</v>
      </c>
      <c r="I126" s="59" t="s">
        <v>418</v>
      </c>
      <c r="J126" s="59"/>
      <c r="K126" s="59" t="s">
        <v>429</v>
      </c>
      <c r="L126" s="59"/>
      <c r="O126" s="25">
        <f>IFERROR(VLOOKUP(C:C,'Results Data'!A:F,6,FALSE), "Not Found")</f>
        <v>0</v>
      </c>
      <c r="P126" s="26">
        <f>IFERROR(VLOOKUP(C:C,'Results Data'!A:M,13,FALSE), "Not Found")</f>
        <v>0</v>
      </c>
      <c r="Q126" s="26" t="b">
        <f>AND('RIDE DATA'!$A$5&lt;'Registration Data'!$P126,'RIDE DATA'!$B$5&gt;'Registration Data'!$P126)</f>
        <v>0</v>
      </c>
      <c r="R126" s="26">
        <f t="shared" si="20"/>
        <v>0</v>
      </c>
      <c r="S126" s="24">
        <f>COUNTIF('Historical Registration Data'!D:D,'Registration Data'!C69)</f>
        <v>0</v>
      </c>
      <c r="T126" s="27">
        <f t="shared" si="21"/>
        <v>0</v>
      </c>
      <c r="U126" s="28">
        <f t="shared" si="22"/>
        <v>0</v>
      </c>
      <c r="V126" s="42">
        <f t="shared" si="23"/>
        <v>0</v>
      </c>
    </row>
    <row r="127" spans="1:22" x14ac:dyDescent="0.25">
      <c r="A127" s="65" t="s">
        <v>28</v>
      </c>
      <c r="B127" s="10" t="s">
        <v>346</v>
      </c>
      <c r="C127" s="10" t="s">
        <v>347</v>
      </c>
      <c r="D127" s="56">
        <v>467</v>
      </c>
      <c r="F127" s="22">
        <f t="shared" si="18"/>
        <v>438.97999999999996</v>
      </c>
      <c r="G127" s="23">
        <f t="shared" si="19"/>
        <v>438.97999999999996</v>
      </c>
      <c r="H127" s="59" t="s">
        <v>404</v>
      </c>
      <c r="I127" s="59" t="s">
        <v>430</v>
      </c>
      <c r="J127" s="59"/>
      <c r="K127" s="59"/>
      <c r="L127" s="59" t="s">
        <v>439</v>
      </c>
      <c r="O127" s="25">
        <f>IFERROR(VLOOKUP(C:C,'Results Data'!A:F,6,FALSE), "Not Found")</f>
        <v>473</v>
      </c>
      <c r="P127" s="26">
        <f>IFERROR(VLOOKUP(C:C,'Results Data'!A:M,13,FALSE), "Not Found")</f>
        <v>77</v>
      </c>
      <c r="Q127" s="26" t="b">
        <f>AND('RIDE DATA'!$A$5&lt;'Registration Data'!$P127,'RIDE DATA'!$B$5&gt;'Registration Data'!$P127)</f>
        <v>1</v>
      </c>
      <c r="R127" s="26">
        <f t="shared" si="20"/>
        <v>14.19</v>
      </c>
      <c r="S127" s="24">
        <f>COUNTIF('Historical Registration Data'!D:D,'Registration Data'!C164)</f>
        <v>0</v>
      </c>
      <c r="T127" s="27">
        <f t="shared" si="21"/>
        <v>487.19</v>
      </c>
      <c r="U127" s="28">
        <f t="shared" si="22"/>
        <v>1.1098227709690647</v>
      </c>
      <c r="V127" s="42">
        <f t="shared" si="23"/>
        <v>1098.2277096906469</v>
      </c>
    </row>
    <row r="128" spans="1:22" x14ac:dyDescent="0.25">
      <c r="A128" s="68"/>
      <c r="B128" s="57" t="s">
        <v>211</v>
      </c>
      <c r="C128" s="57" t="s">
        <v>212</v>
      </c>
      <c r="D128" s="58">
        <v>507</v>
      </c>
      <c r="E128" s="54"/>
      <c r="F128" s="22">
        <f t="shared" si="18"/>
        <v>476.58</v>
      </c>
      <c r="G128" s="23">
        <f t="shared" si="19"/>
        <v>476.58</v>
      </c>
      <c r="H128" s="59"/>
      <c r="I128" s="59"/>
      <c r="J128" s="59"/>
      <c r="K128" s="59"/>
      <c r="L128" s="59"/>
      <c r="O128" s="25">
        <f>IFERROR(VLOOKUP(C:C,'Results Data'!A:F,6,FALSE), "Not Found")</f>
        <v>0</v>
      </c>
      <c r="P128" s="26">
        <f>IFERROR(VLOOKUP(C:C,'Results Data'!A:M,13,FALSE), "Not Found")</f>
        <v>0</v>
      </c>
      <c r="Q128" s="26" t="b">
        <f>AND('RIDE DATA'!$A$5&lt;'Registration Data'!$P128,'RIDE DATA'!$B$5&gt;'Registration Data'!$P128)</f>
        <v>0</v>
      </c>
      <c r="R128" s="26">
        <f t="shared" si="20"/>
        <v>0</v>
      </c>
      <c r="S128" s="24">
        <f>COUNTIF('Historical Registration Data'!D:D,'Registration Data'!C92)</f>
        <v>0</v>
      </c>
      <c r="T128" s="27">
        <f t="shared" si="21"/>
        <v>0</v>
      </c>
      <c r="U128" s="28">
        <f t="shared" si="22"/>
        <v>0</v>
      </c>
      <c r="V128" s="42">
        <f t="shared" si="23"/>
        <v>0</v>
      </c>
    </row>
    <row r="129" spans="1:23" x14ac:dyDescent="0.25">
      <c r="A129" s="63" t="s">
        <v>25</v>
      </c>
      <c r="B129" s="57" t="s">
        <v>304</v>
      </c>
      <c r="C129" s="57" t="s">
        <v>305</v>
      </c>
      <c r="D129" s="58">
        <v>743</v>
      </c>
      <c r="E129" s="54"/>
      <c r="F129" s="22">
        <f t="shared" si="18"/>
        <v>698.42</v>
      </c>
      <c r="G129" s="23">
        <f t="shared" si="19"/>
        <v>698.42</v>
      </c>
      <c r="H129" s="59" t="s">
        <v>404</v>
      </c>
      <c r="I129" s="59" t="s">
        <v>407</v>
      </c>
      <c r="J129" s="59" t="s">
        <v>408</v>
      </c>
      <c r="K129" s="59"/>
      <c r="L129" s="59"/>
      <c r="O129" s="25">
        <f>IFERROR(VLOOKUP(C:C,'Results Data'!A:F,6,FALSE), "Not Found")</f>
        <v>761</v>
      </c>
      <c r="P129" s="26">
        <f>IFERROR(VLOOKUP(C:C,'Results Data'!A:M,13,FALSE), "Not Found")</f>
        <v>77</v>
      </c>
      <c r="Q129" s="26" t="b">
        <f>AND('RIDE DATA'!$A$5&lt;'Registration Data'!$P129,'RIDE DATA'!$B$5&gt;'Registration Data'!$P129)</f>
        <v>1</v>
      </c>
      <c r="R129" s="26">
        <f t="shared" si="20"/>
        <v>22.83</v>
      </c>
      <c r="S129" s="24">
        <f>COUNTIF('Historical Registration Data'!D:D,'Registration Data'!C140)</f>
        <v>0</v>
      </c>
      <c r="T129" s="27">
        <f t="shared" si="21"/>
        <v>783.83</v>
      </c>
      <c r="U129" s="28">
        <f t="shared" si="22"/>
        <v>1.1222903124194612</v>
      </c>
      <c r="V129" s="72">
        <v>1200</v>
      </c>
    </row>
    <row r="130" spans="1:23" x14ac:dyDescent="0.25">
      <c r="A130" s="63" t="s">
        <v>25</v>
      </c>
      <c r="B130" s="57" t="s">
        <v>263</v>
      </c>
      <c r="C130" s="57" t="s">
        <v>264</v>
      </c>
      <c r="D130" s="58">
        <v>483</v>
      </c>
      <c r="E130" s="54"/>
      <c r="F130" s="22">
        <f t="shared" ref="F130:F161" si="24">D130*0.94</f>
        <v>454.02</v>
      </c>
      <c r="G130" s="23">
        <f t="shared" ref="G130:G161" si="25">IF(O130="Not Found",0,F130)</f>
        <v>454.02</v>
      </c>
      <c r="H130" s="59"/>
      <c r="I130" s="59"/>
      <c r="J130" s="59"/>
      <c r="K130" s="59"/>
      <c r="L130" s="59"/>
      <c r="O130" s="25">
        <f>IFERROR(VLOOKUP(C:C,'Results Data'!A:F,6,FALSE), "Not Found")</f>
        <v>495</v>
      </c>
      <c r="P130" s="26">
        <f>IFERROR(VLOOKUP(C:C,'Results Data'!A:M,13,FALSE), "Not Found")</f>
        <v>75</v>
      </c>
      <c r="Q130" s="26" t="b">
        <f>AND('RIDE DATA'!$A$5&lt;'Registration Data'!$P130,'RIDE DATA'!$B$5&gt;'Registration Data'!$P130)</f>
        <v>1</v>
      </c>
      <c r="R130" s="26">
        <f t="shared" ref="R130:R161" si="26">IF(Q130=TRUE,O130*0.03,0)</f>
        <v>14.85</v>
      </c>
      <c r="S130" s="24">
        <f>COUNTIF('Historical Registration Data'!D:D,'Registration Data'!C119)</f>
        <v>0</v>
      </c>
      <c r="T130" s="27">
        <f t="shared" ref="T130:T161" si="27">R130+O130</f>
        <v>509.85</v>
      </c>
      <c r="U130" s="28">
        <f t="shared" ref="U130:U161" si="28">T130/F130</f>
        <v>1.1229681511827674</v>
      </c>
      <c r="V130" s="72">
        <v>1200</v>
      </c>
    </row>
    <row r="131" spans="1:23" x14ac:dyDescent="0.25">
      <c r="A131" s="63" t="s">
        <v>25</v>
      </c>
      <c r="B131" s="57" t="s">
        <v>125</v>
      </c>
      <c r="C131" s="57" t="s">
        <v>126</v>
      </c>
      <c r="D131" s="58">
        <v>407</v>
      </c>
      <c r="E131" s="54"/>
      <c r="F131" s="22">
        <f t="shared" si="24"/>
        <v>382.58</v>
      </c>
      <c r="G131" s="23">
        <f t="shared" si="25"/>
        <v>382.58</v>
      </c>
      <c r="H131" s="59"/>
      <c r="I131" s="59"/>
      <c r="J131" s="59"/>
      <c r="K131" s="59"/>
      <c r="L131" s="59"/>
      <c r="O131" s="25">
        <f>IFERROR(VLOOKUP(C:C,'Results Data'!A:F,6,FALSE), "Not Found")</f>
        <v>388</v>
      </c>
      <c r="P131" s="26">
        <f>IFERROR(VLOOKUP(C:C,'Results Data'!A:M,13,FALSE), "Not Found")</f>
        <v>76</v>
      </c>
      <c r="Q131" s="26" t="b">
        <f>AND('RIDE DATA'!$A$5&lt;'Registration Data'!$P131,'RIDE DATA'!$B$5&gt;'Registration Data'!$P131)</f>
        <v>1</v>
      </c>
      <c r="R131" s="26">
        <f t="shared" si="26"/>
        <v>11.639999999999999</v>
      </c>
      <c r="S131" s="24">
        <f>COUNTIF('Historical Registration Data'!D:D,'Registration Data'!C49)</f>
        <v>0</v>
      </c>
      <c r="T131" s="27">
        <f t="shared" si="27"/>
        <v>399.64</v>
      </c>
      <c r="U131" s="28">
        <f t="shared" si="28"/>
        <v>1.0445919807621935</v>
      </c>
      <c r="V131" s="42">
        <f t="shared" ref="V130:V161" si="29">IF(U131&gt;100%,((U131-1)*10000),0)</f>
        <v>445.91980762193504</v>
      </c>
    </row>
    <row r="132" spans="1:23" x14ac:dyDescent="0.25">
      <c r="A132" s="68"/>
      <c r="B132" s="57" t="s">
        <v>237</v>
      </c>
      <c r="C132" s="57" t="s">
        <v>238</v>
      </c>
      <c r="D132" s="58">
        <v>293</v>
      </c>
      <c r="E132" s="54"/>
      <c r="F132" s="22">
        <f t="shared" si="24"/>
        <v>275.41999999999996</v>
      </c>
      <c r="G132" s="23">
        <f t="shared" si="25"/>
        <v>275.41999999999996</v>
      </c>
      <c r="H132" s="59" t="s">
        <v>413</v>
      </c>
      <c r="I132" s="59" t="s">
        <v>418</v>
      </c>
      <c r="J132" s="59"/>
      <c r="K132" s="59" t="s">
        <v>434</v>
      </c>
      <c r="L132" s="59"/>
      <c r="O132" s="25">
        <f>IFERROR(VLOOKUP(C:C,'Results Data'!A:F,6,FALSE), "Not Found")</f>
        <v>0</v>
      </c>
      <c r="P132" s="26">
        <f>IFERROR(VLOOKUP(C:C,'Results Data'!A:M,13,FALSE), "Not Found")</f>
        <v>0</v>
      </c>
      <c r="Q132" s="26" t="b">
        <f>AND('RIDE DATA'!$A$5&lt;'Registration Data'!$P132,'RIDE DATA'!$B$5&gt;'Registration Data'!$P132)</f>
        <v>0</v>
      </c>
      <c r="R132" s="26">
        <f t="shared" si="26"/>
        <v>0</v>
      </c>
      <c r="S132" s="24">
        <f>COUNTIF('Historical Registration Data'!D:D,'Registration Data'!C105)</f>
        <v>0</v>
      </c>
      <c r="T132" s="27">
        <f t="shared" si="27"/>
        <v>0</v>
      </c>
      <c r="U132" s="28">
        <f t="shared" si="28"/>
        <v>0</v>
      </c>
      <c r="V132" s="42">
        <f t="shared" si="29"/>
        <v>0</v>
      </c>
    </row>
    <row r="133" spans="1:23" x14ac:dyDescent="0.25">
      <c r="A133" s="63" t="s">
        <v>25</v>
      </c>
      <c r="B133" s="57" t="s">
        <v>259</v>
      </c>
      <c r="C133" s="57" t="s">
        <v>260</v>
      </c>
      <c r="D133" s="58">
        <v>355</v>
      </c>
      <c r="E133" s="54"/>
      <c r="F133" s="22">
        <f t="shared" si="24"/>
        <v>333.7</v>
      </c>
      <c r="G133" s="23">
        <f t="shared" si="25"/>
        <v>333.7</v>
      </c>
      <c r="H133" s="59"/>
      <c r="I133" s="59"/>
      <c r="J133" s="59"/>
      <c r="K133" s="59"/>
      <c r="L133" s="59"/>
      <c r="O133" s="25">
        <f>IFERROR(VLOOKUP(C:C,'Results Data'!A:F,6,FALSE), "Not Found")</f>
        <v>353</v>
      </c>
      <c r="P133" s="26">
        <f>IFERROR(VLOOKUP(C:C,'Results Data'!A:M,13,FALSE), "Not Found")</f>
        <v>76</v>
      </c>
      <c r="Q133" s="26" t="b">
        <f>AND('RIDE DATA'!$A$5&lt;'Registration Data'!$P133,'RIDE DATA'!$B$5&gt;'Registration Data'!$P133)</f>
        <v>1</v>
      </c>
      <c r="R133" s="26">
        <f t="shared" si="26"/>
        <v>10.59</v>
      </c>
      <c r="S133" s="24">
        <f>COUNTIF('Historical Registration Data'!D:D,'Registration Data'!C117)</f>
        <v>0</v>
      </c>
      <c r="T133" s="27">
        <f t="shared" si="27"/>
        <v>363.59</v>
      </c>
      <c r="U133" s="28">
        <f t="shared" si="28"/>
        <v>1.0895714713814804</v>
      </c>
      <c r="V133" s="42">
        <f t="shared" si="29"/>
        <v>895.71471381480364</v>
      </c>
      <c r="W133" s="11"/>
    </row>
    <row r="134" spans="1:23" x14ac:dyDescent="0.25">
      <c r="A134" s="69" t="s">
        <v>26</v>
      </c>
      <c r="B134" s="10" t="s">
        <v>372</v>
      </c>
      <c r="C134" s="10" t="s">
        <v>373</v>
      </c>
      <c r="D134" s="56">
        <v>319</v>
      </c>
      <c r="F134" s="22">
        <f t="shared" si="24"/>
        <v>299.85999999999996</v>
      </c>
      <c r="G134" s="23">
        <f t="shared" si="25"/>
        <v>299.85999999999996</v>
      </c>
      <c r="H134" s="59" t="s">
        <v>416</v>
      </c>
      <c r="I134" s="59" t="s">
        <v>430</v>
      </c>
      <c r="J134" s="59"/>
      <c r="K134" s="59"/>
      <c r="L134" s="59"/>
      <c r="O134" s="25">
        <f>IFERROR(VLOOKUP(C:C,'Results Data'!A:F,6,FALSE), "Not Found")</f>
        <v>322</v>
      </c>
      <c r="P134" s="26">
        <f>IFERROR(VLOOKUP(C:C,'Results Data'!A:M,13,FALSE), "Not Found")</f>
        <v>77</v>
      </c>
      <c r="Q134" s="26" t="b">
        <f>AND('RIDE DATA'!$A$5&lt;'Registration Data'!$P134,'RIDE DATA'!$B$5&gt;'Registration Data'!$P134)</f>
        <v>1</v>
      </c>
      <c r="R134" s="26">
        <f t="shared" si="26"/>
        <v>9.66</v>
      </c>
      <c r="S134" s="24">
        <f>COUNTIF('Historical Registration Data'!D:D,'Registration Data'!C177)</f>
        <v>0</v>
      </c>
      <c r="T134" s="27">
        <f t="shared" si="27"/>
        <v>331.66</v>
      </c>
      <c r="U134" s="28">
        <f t="shared" si="28"/>
        <v>1.1060494897618891</v>
      </c>
      <c r="V134" s="42">
        <f t="shared" si="29"/>
        <v>1060.4948976188909</v>
      </c>
    </row>
    <row r="135" spans="1:23" x14ac:dyDescent="0.25">
      <c r="A135" s="64"/>
      <c r="B135" s="57" t="s">
        <v>209</v>
      </c>
      <c r="C135" s="57" t="s">
        <v>210</v>
      </c>
      <c r="D135" s="58">
        <v>622</v>
      </c>
      <c r="E135" s="54"/>
      <c r="F135" s="22">
        <f t="shared" si="24"/>
        <v>584.67999999999995</v>
      </c>
      <c r="G135" s="23">
        <f t="shared" si="25"/>
        <v>584.67999999999995</v>
      </c>
      <c r="H135" s="59"/>
      <c r="I135" s="59"/>
      <c r="J135" s="59"/>
      <c r="K135" s="59"/>
      <c r="L135" s="59"/>
      <c r="O135" s="25">
        <f>IFERROR(VLOOKUP(C:C,'Results Data'!A:F,6,FALSE), "Not Found")</f>
        <v>0</v>
      </c>
      <c r="P135" s="26">
        <f>IFERROR(VLOOKUP(C:C,'Results Data'!A:M,13,FALSE), "Not Found")</f>
        <v>0</v>
      </c>
      <c r="Q135" s="26" t="b">
        <f>AND('RIDE DATA'!$A$5&lt;'Registration Data'!$P135,'RIDE DATA'!$B$5&gt;'Registration Data'!$P135)</f>
        <v>0</v>
      </c>
      <c r="R135" s="26">
        <f t="shared" si="26"/>
        <v>0</v>
      </c>
      <c r="S135" s="24">
        <f>COUNTIF('Historical Registration Data'!D:D,'Registration Data'!C91)</f>
        <v>0</v>
      </c>
      <c r="T135" s="27">
        <f t="shared" si="27"/>
        <v>0</v>
      </c>
      <c r="U135" s="28">
        <f t="shared" si="28"/>
        <v>0</v>
      </c>
      <c r="V135" s="42">
        <f t="shared" si="29"/>
        <v>0</v>
      </c>
    </row>
    <row r="136" spans="1:23" x14ac:dyDescent="0.25">
      <c r="A136" s="64" t="s">
        <v>28</v>
      </c>
      <c r="B136" s="57" t="s">
        <v>281</v>
      </c>
      <c r="C136" s="57" t="s">
        <v>282</v>
      </c>
      <c r="D136" s="58">
        <v>328</v>
      </c>
      <c r="E136" s="54"/>
      <c r="F136" s="22">
        <f t="shared" si="24"/>
        <v>308.32</v>
      </c>
      <c r="G136" s="23">
        <f t="shared" si="25"/>
        <v>308.32</v>
      </c>
      <c r="H136" s="59"/>
      <c r="I136" s="59"/>
      <c r="J136" s="59"/>
      <c r="K136" s="59"/>
      <c r="L136" s="59"/>
      <c r="O136" s="25">
        <f>IFERROR(VLOOKUP(C:C,'Results Data'!A:F,6,FALSE), "Not Found")</f>
        <v>327</v>
      </c>
      <c r="P136" s="26">
        <f>IFERROR(VLOOKUP(C:C,'Results Data'!A:M,13,FALSE), "Not Found")</f>
        <v>76</v>
      </c>
      <c r="Q136" s="26" t="b">
        <f>AND('RIDE DATA'!$A$5&lt;'Registration Data'!$P136,'RIDE DATA'!$B$5&gt;'Registration Data'!$P136)</f>
        <v>1</v>
      </c>
      <c r="R136" s="26">
        <f t="shared" si="26"/>
        <v>9.81</v>
      </c>
      <c r="S136" s="24">
        <f>COUNTIF('Historical Registration Data'!D:D,'Registration Data'!C128)</f>
        <v>0</v>
      </c>
      <c r="T136" s="27">
        <f t="shared" si="27"/>
        <v>336.81</v>
      </c>
      <c r="U136" s="28">
        <f t="shared" si="28"/>
        <v>1.0924039958484693</v>
      </c>
      <c r="V136" s="42">
        <f t="shared" si="29"/>
        <v>924.03995848469253</v>
      </c>
    </row>
    <row r="137" spans="1:23" x14ac:dyDescent="0.25">
      <c r="A137" s="67" t="s">
        <v>29</v>
      </c>
      <c r="B137" s="57" t="s">
        <v>34</v>
      </c>
      <c r="C137" s="57" t="s">
        <v>35</v>
      </c>
      <c r="D137" s="58">
        <v>448</v>
      </c>
      <c r="E137" s="54"/>
      <c r="F137" s="22">
        <f t="shared" si="24"/>
        <v>421.12</v>
      </c>
      <c r="G137" s="23">
        <f t="shared" si="25"/>
        <v>421.12</v>
      </c>
      <c r="H137" s="59"/>
      <c r="I137" s="59"/>
      <c r="J137" s="59"/>
      <c r="K137" s="59"/>
      <c r="L137" s="59"/>
      <c r="O137" s="25">
        <f>IFERROR(VLOOKUP(C:C,'Results Data'!A:F,6,FALSE), "Not Found")</f>
        <v>450</v>
      </c>
      <c r="P137" s="26">
        <f>IFERROR(VLOOKUP(C:C,'Results Data'!A:M,13,FALSE), "Not Found")</f>
        <v>77</v>
      </c>
      <c r="Q137" s="26" t="b">
        <f>AND('RIDE DATA'!$A$5&lt;'Registration Data'!$P137,'RIDE DATA'!$B$5&gt;'Registration Data'!$P137)</f>
        <v>1</v>
      </c>
      <c r="R137" s="26">
        <f t="shared" si="26"/>
        <v>13.5</v>
      </c>
      <c r="S137" s="24">
        <f>COUNTIF('Historical Registration Data'!D:D,'Registration Data'!C3)</f>
        <v>0</v>
      </c>
      <c r="T137" s="27">
        <f t="shared" si="27"/>
        <v>463.5</v>
      </c>
      <c r="U137" s="28">
        <f t="shared" si="28"/>
        <v>1.1006363981762919</v>
      </c>
      <c r="V137" s="42">
        <f t="shared" si="29"/>
        <v>1006.3639817629189</v>
      </c>
    </row>
    <row r="138" spans="1:23" x14ac:dyDescent="0.25">
      <c r="A138" s="63" t="s">
        <v>25</v>
      </c>
      <c r="B138" s="57" t="s">
        <v>285</v>
      </c>
      <c r="C138" s="57" t="s">
        <v>286</v>
      </c>
      <c r="D138" s="58">
        <v>332</v>
      </c>
      <c r="E138" s="54"/>
      <c r="F138" s="22">
        <f t="shared" si="24"/>
        <v>312.08</v>
      </c>
      <c r="G138" s="23">
        <f t="shared" si="25"/>
        <v>312.08</v>
      </c>
      <c r="H138" s="59"/>
      <c r="I138" s="59"/>
      <c r="J138" s="59"/>
      <c r="K138" s="59"/>
      <c r="L138" s="59"/>
      <c r="O138" s="25">
        <f>IFERROR(VLOOKUP(C:C,'Results Data'!A:F,6,FALSE), "Not Found")</f>
        <v>370</v>
      </c>
      <c r="P138" s="26">
        <f>IFERROR(VLOOKUP(C:C,'Results Data'!A:M,13,FALSE), "Not Found")</f>
        <v>78</v>
      </c>
      <c r="Q138" s="26" t="b">
        <f>AND('RIDE DATA'!$A$5&lt;'Registration Data'!$P138,'RIDE DATA'!$B$5&gt;'Registration Data'!$P138)</f>
        <v>1</v>
      </c>
      <c r="R138" s="26">
        <f t="shared" si="26"/>
        <v>11.1</v>
      </c>
      <c r="S138" s="24">
        <f>COUNTIF('Historical Registration Data'!D:D,'Registration Data'!C130)</f>
        <v>0</v>
      </c>
      <c r="T138" s="27">
        <f t="shared" si="27"/>
        <v>381.1</v>
      </c>
      <c r="U138" s="28">
        <f t="shared" si="28"/>
        <v>1.221161240707511</v>
      </c>
      <c r="V138" s="72">
        <v>1200</v>
      </c>
    </row>
    <row r="139" spans="1:23" x14ac:dyDescent="0.25">
      <c r="A139" s="64" t="s">
        <v>28</v>
      </c>
      <c r="B139" s="57" t="s">
        <v>187</v>
      </c>
      <c r="C139" s="57" t="s">
        <v>188</v>
      </c>
      <c r="D139" s="58">
        <v>294</v>
      </c>
      <c r="E139" s="54"/>
      <c r="F139" s="22">
        <f t="shared" si="24"/>
        <v>276.35999999999996</v>
      </c>
      <c r="G139" s="23">
        <f t="shared" si="25"/>
        <v>276.35999999999996</v>
      </c>
      <c r="H139" s="59"/>
      <c r="I139" s="59"/>
      <c r="J139" s="59"/>
      <c r="K139" s="59"/>
      <c r="L139" s="59"/>
      <c r="O139" s="25">
        <f>IFERROR(VLOOKUP(C:C,'Results Data'!A:F,6,FALSE), "Not Found")</f>
        <v>303</v>
      </c>
      <c r="P139" s="26">
        <f>IFERROR(VLOOKUP(C:C,'Results Data'!A:M,13,FALSE), "Not Found")</f>
        <v>75</v>
      </c>
      <c r="Q139" s="26" t="b">
        <f>AND('RIDE DATA'!$A$5&lt;'Registration Data'!$P139,'RIDE DATA'!$B$5&gt;'Registration Data'!$P139)</f>
        <v>1</v>
      </c>
      <c r="R139" s="26">
        <f t="shared" si="26"/>
        <v>9.09</v>
      </c>
      <c r="S139" s="24">
        <f>COUNTIF('Historical Registration Data'!D:D,'Registration Data'!C80)</f>
        <v>0</v>
      </c>
      <c r="T139" s="27">
        <f t="shared" si="27"/>
        <v>312.08999999999997</v>
      </c>
      <c r="U139" s="28">
        <f t="shared" si="28"/>
        <v>1.1292878853669128</v>
      </c>
      <c r="V139" s="72">
        <v>1200</v>
      </c>
    </row>
    <row r="140" spans="1:23" x14ac:dyDescent="0.25">
      <c r="A140" s="68" t="s">
        <v>26</v>
      </c>
      <c r="B140" s="57" t="s">
        <v>80</v>
      </c>
      <c r="C140" s="57" t="s">
        <v>81</v>
      </c>
      <c r="D140" s="58">
        <v>349</v>
      </c>
      <c r="E140" s="54"/>
      <c r="F140" s="22">
        <f t="shared" si="24"/>
        <v>328.06</v>
      </c>
      <c r="G140" s="23">
        <f t="shared" si="25"/>
        <v>328.06</v>
      </c>
      <c r="H140" s="59"/>
      <c r="I140" s="59"/>
      <c r="J140" s="59"/>
      <c r="K140" s="59"/>
      <c r="L140" s="59"/>
      <c r="O140" s="25">
        <f>IFERROR(VLOOKUP(C:C,'Results Data'!A:F,6,FALSE), "Not Found")</f>
        <v>341</v>
      </c>
      <c r="P140" s="26">
        <f>IFERROR(VLOOKUP(C:C,'Results Data'!A:M,13,FALSE), "Not Found")</f>
        <v>77</v>
      </c>
      <c r="Q140" s="26" t="b">
        <f>AND('RIDE DATA'!$A$5&lt;'Registration Data'!$P140,'RIDE DATA'!$B$5&gt;'Registration Data'!$P140)</f>
        <v>1</v>
      </c>
      <c r="R140" s="26">
        <f t="shared" si="26"/>
        <v>10.23</v>
      </c>
      <c r="S140" s="24">
        <f>COUNTIF('Historical Registration Data'!D:D,'Registration Data'!C26)</f>
        <v>0</v>
      </c>
      <c r="T140" s="27">
        <f t="shared" si="27"/>
        <v>351.23</v>
      </c>
      <c r="U140" s="28">
        <f t="shared" si="28"/>
        <v>1.0706273242699507</v>
      </c>
      <c r="V140" s="42">
        <f t="shared" si="29"/>
        <v>706.27324269950668</v>
      </c>
    </row>
    <row r="141" spans="1:23" x14ac:dyDescent="0.25">
      <c r="A141" s="66" t="s">
        <v>29</v>
      </c>
      <c r="B141" s="10" t="s">
        <v>330</v>
      </c>
      <c r="C141" s="10" t="s">
        <v>331</v>
      </c>
      <c r="D141" s="56">
        <v>268</v>
      </c>
      <c r="F141" s="22">
        <f t="shared" si="24"/>
        <v>251.92</v>
      </c>
      <c r="G141" s="23">
        <f t="shared" si="25"/>
        <v>251.92</v>
      </c>
      <c r="H141" s="59" t="s">
        <v>413</v>
      </c>
      <c r="I141" s="59" t="s">
        <v>407</v>
      </c>
      <c r="J141" s="59" t="s">
        <v>421</v>
      </c>
      <c r="K141" s="59"/>
      <c r="L141" s="59"/>
      <c r="O141" s="25">
        <f>IFERROR(VLOOKUP(C:C,'Results Data'!A:F,6,FALSE), "Not Found")</f>
        <v>289</v>
      </c>
      <c r="P141" s="26">
        <f>IFERROR(VLOOKUP(C:C,'Results Data'!A:M,13,FALSE), "Not Found")</f>
        <v>75</v>
      </c>
      <c r="Q141" s="26" t="b">
        <f>AND('RIDE DATA'!$A$5&lt;'Registration Data'!$P141,'RIDE DATA'!$B$5&gt;'Registration Data'!$P141)</f>
        <v>1</v>
      </c>
      <c r="R141" s="26">
        <f t="shared" si="26"/>
        <v>8.67</v>
      </c>
      <c r="S141" s="24">
        <f>COUNTIF('Historical Registration Data'!D:D,'Registration Data'!C156)</f>
        <v>0</v>
      </c>
      <c r="T141" s="27">
        <f t="shared" si="27"/>
        <v>297.67</v>
      </c>
      <c r="U141" s="28">
        <f t="shared" si="28"/>
        <v>1.1816052715147667</v>
      </c>
      <c r="V141" s="72">
        <v>1200</v>
      </c>
    </row>
    <row r="142" spans="1:23" x14ac:dyDescent="0.25">
      <c r="A142" s="64"/>
      <c r="B142" s="57" t="s">
        <v>302</v>
      </c>
      <c r="C142" s="57" t="s">
        <v>303</v>
      </c>
      <c r="D142" s="58">
        <v>243</v>
      </c>
      <c r="E142" s="54"/>
      <c r="F142" s="22">
        <f t="shared" si="24"/>
        <v>228.42</v>
      </c>
      <c r="G142" s="23">
        <f t="shared" si="25"/>
        <v>228.42</v>
      </c>
      <c r="H142" s="59"/>
      <c r="I142" s="59"/>
      <c r="J142" s="59"/>
      <c r="K142" s="59"/>
      <c r="L142" s="59"/>
      <c r="O142" s="25">
        <f>IFERROR(VLOOKUP(C:C,'Results Data'!A:F,6,FALSE), "Not Found")</f>
        <v>0</v>
      </c>
      <c r="P142" s="26">
        <f>IFERROR(VLOOKUP(C:C,'Results Data'!A:M,13,FALSE), "Not Found")</f>
        <v>0</v>
      </c>
      <c r="Q142" s="26" t="b">
        <f>AND('RIDE DATA'!$A$5&lt;'Registration Data'!$P142,'RIDE DATA'!$B$5&gt;'Registration Data'!$P142)</f>
        <v>0</v>
      </c>
      <c r="R142" s="26">
        <f t="shared" si="26"/>
        <v>0</v>
      </c>
      <c r="S142" s="24">
        <f>COUNTIF('Historical Registration Data'!D:D,'Registration Data'!C139)</f>
        <v>0</v>
      </c>
      <c r="T142" s="27">
        <f t="shared" si="27"/>
        <v>0</v>
      </c>
      <c r="U142" s="28">
        <f t="shared" si="28"/>
        <v>0</v>
      </c>
      <c r="V142" s="42">
        <f t="shared" si="29"/>
        <v>0</v>
      </c>
    </row>
    <row r="143" spans="1:23" x14ac:dyDescent="0.25">
      <c r="A143" s="68" t="s">
        <v>26</v>
      </c>
      <c r="B143" s="57" t="s">
        <v>271</v>
      </c>
      <c r="C143" s="57" t="s">
        <v>272</v>
      </c>
      <c r="D143" s="58">
        <v>690</v>
      </c>
      <c r="E143" s="54"/>
      <c r="F143" s="22">
        <f t="shared" si="24"/>
        <v>648.59999999999991</v>
      </c>
      <c r="G143" s="23">
        <f t="shared" si="25"/>
        <v>648.59999999999991</v>
      </c>
      <c r="H143" s="59"/>
      <c r="I143" s="59"/>
      <c r="J143" s="59"/>
      <c r="K143" s="59"/>
      <c r="L143" s="59"/>
      <c r="O143" s="25">
        <f>IFERROR(VLOOKUP(C:C,'Results Data'!A:F,6,FALSE), "Not Found")</f>
        <v>666</v>
      </c>
      <c r="P143" s="26">
        <f>IFERROR(VLOOKUP(C:C,'Results Data'!A:M,13,FALSE), "Not Found")</f>
        <v>75</v>
      </c>
      <c r="Q143" s="26" t="b">
        <f>AND('RIDE DATA'!$A$5&lt;'Registration Data'!$P143,'RIDE DATA'!$B$5&gt;'Registration Data'!$P143)</f>
        <v>1</v>
      </c>
      <c r="R143" s="26">
        <f t="shared" si="26"/>
        <v>19.98</v>
      </c>
      <c r="S143" s="24">
        <f>COUNTIF('Historical Registration Data'!D:D,'Registration Data'!C123)</f>
        <v>0</v>
      </c>
      <c r="T143" s="27">
        <f t="shared" si="27"/>
        <v>685.98</v>
      </c>
      <c r="U143" s="28">
        <f t="shared" si="28"/>
        <v>1.0576318223866792</v>
      </c>
      <c r="V143" s="42">
        <f t="shared" si="29"/>
        <v>576.31822386679187</v>
      </c>
    </row>
    <row r="144" spans="1:23" x14ac:dyDescent="0.25">
      <c r="A144" s="63" t="s">
        <v>25</v>
      </c>
      <c r="B144" s="57" t="s">
        <v>109</v>
      </c>
      <c r="C144" s="57" t="s">
        <v>110</v>
      </c>
      <c r="D144" s="58">
        <v>376</v>
      </c>
      <c r="E144" s="54"/>
      <c r="F144" s="22">
        <f t="shared" si="24"/>
        <v>353.44</v>
      </c>
      <c r="G144" s="23">
        <f t="shared" si="25"/>
        <v>353.44</v>
      </c>
      <c r="H144" s="59" t="s">
        <v>404</v>
      </c>
      <c r="I144" s="59" t="s">
        <v>405</v>
      </c>
      <c r="J144" s="59"/>
      <c r="K144" s="59"/>
      <c r="L144" s="59" t="s">
        <v>422</v>
      </c>
      <c r="O144" s="25">
        <f>IFERROR(VLOOKUP(C:C,'Results Data'!A:F,6,FALSE), "Not Found")</f>
        <v>390</v>
      </c>
      <c r="P144" s="26">
        <f>IFERROR(VLOOKUP(C:C,'Results Data'!A:M,13,FALSE), "Not Found")</f>
        <v>72</v>
      </c>
      <c r="Q144" s="26" t="b">
        <f>AND('RIDE DATA'!$A$5&lt;'Registration Data'!$P144,'RIDE DATA'!$B$5&gt;'Registration Data'!$P144)</f>
        <v>1</v>
      </c>
      <c r="R144" s="26">
        <f t="shared" si="26"/>
        <v>11.7</v>
      </c>
      <c r="S144" s="24">
        <f>COUNTIF('Historical Registration Data'!D:D,'Registration Data'!C41)</f>
        <v>0</v>
      </c>
      <c r="T144" s="27">
        <f t="shared" si="27"/>
        <v>401.7</v>
      </c>
      <c r="U144" s="28">
        <f t="shared" si="28"/>
        <v>1.1365436849253054</v>
      </c>
      <c r="V144" s="72">
        <v>1200</v>
      </c>
    </row>
    <row r="145" spans="1:22" x14ac:dyDescent="0.25">
      <c r="A145" s="67" t="s">
        <v>29</v>
      </c>
      <c r="B145" s="57" t="s">
        <v>135</v>
      </c>
      <c r="C145" s="57" t="s">
        <v>136</v>
      </c>
      <c r="D145" s="58">
        <v>391</v>
      </c>
      <c r="E145" s="54"/>
      <c r="F145" s="22">
        <f t="shared" si="24"/>
        <v>367.53999999999996</v>
      </c>
      <c r="G145" s="23">
        <f t="shared" si="25"/>
        <v>367.53999999999996</v>
      </c>
      <c r="H145" s="59"/>
      <c r="I145" s="59"/>
      <c r="J145" s="59"/>
      <c r="K145" s="59"/>
      <c r="L145" s="59"/>
      <c r="O145" s="25">
        <f>IFERROR(VLOOKUP(C:C,'Results Data'!A:F,6,FALSE), "Not Found")</f>
        <v>379</v>
      </c>
      <c r="P145" s="26">
        <f>IFERROR(VLOOKUP(C:C,'Results Data'!A:M,13,FALSE), "Not Found")</f>
        <v>78</v>
      </c>
      <c r="Q145" s="26" t="b">
        <f>AND('RIDE DATA'!$A$5&lt;'Registration Data'!$P145,'RIDE DATA'!$B$5&gt;'Registration Data'!$P145)</f>
        <v>1</v>
      </c>
      <c r="R145" s="26">
        <f t="shared" si="26"/>
        <v>11.37</v>
      </c>
      <c r="S145" s="24">
        <f>COUNTIF('Historical Registration Data'!D:D,'Registration Data'!C54)</f>
        <v>0</v>
      </c>
      <c r="T145" s="27">
        <f t="shared" si="27"/>
        <v>390.37</v>
      </c>
      <c r="U145" s="28">
        <f t="shared" si="28"/>
        <v>1.0621156880883715</v>
      </c>
      <c r="V145" s="42">
        <f t="shared" si="29"/>
        <v>621.1568808837153</v>
      </c>
    </row>
    <row r="146" spans="1:22" x14ac:dyDescent="0.25">
      <c r="A146" s="62" t="s">
        <v>25</v>
      </c>
      <c r="B146" s="10" t="s">
        <v>358</v>
      </c>
      <c r="C146" s="10" t="s">
        <v>359</v>
      </c>
      <c r="D146" s="56">
        <v>910</v>
      </c>
      <c r="F146" s="22">
        <f t="shared" si="24"/>
        <v>855.4</v>
      </c>
      <c r="G146" s="23">
        <f t="shared" si="25"/>
        <v>855.4</v>
      </c>
      <c r="H146" s="59" t="s">
        <v>416</v>
      </c>
      <c r="I146" s="59" t="s">
        <v>407</v>
      </c>
      <c r="J146" s="59"/>
      <c r="K146" s="59"/>
      <c r="L146" s="59"/>
      <c r="O146" s="25">
        <f>IFERROR(VLOOKUP(C:C,'Results Data'!A:F,6,FALSE), "Not Found")</f>
        <v>925</v>
      </c>
      <c r="P146" s="26">
        <f>IFERROR(VLOOKUP(C:C,'Results Data'!A:M,13,FALSE), "Not Found")</f>
        <v>78</v>
      </c>
      <c r="Q146" s="26" t="b">
        <f>AND('RIDE DATA'!$A$5&lt;'Registration Data'!$P146,'RIDE DATA'!$B$5&gt;'Registration Data'!$P146)</f>
        <v>1</v>
      </c>
      <c r="R146" s="26">
        <f t="shared" si="26"/>
        <v>27.75</v>
      </c>
      <c r="S146" s="24">
        <f>COUNTIF('Historical Registration Data'!D:D,'Registration Data'!C170)</f>
        <v>0</v>
      </c>
      <c r="T146" s="27">
        <f t="shared" si="27"/>
        <v>952.75</v>
      </c>
      <c r="U146" s="28">
        <f t="shared" si="28"/>
        <v>1.1138064063595978</v>
      </c>
      <c r="V146" s="42">
        <f t="shared" si="29"/>
        <v>1138.0640635959783</v>
      </c>
    </row>
    <row r="147" spans="1:22" x14ac:dyDescent="0.25">
      <c r="A147" s="66" t="s">
        <v>29</v>
      </c>
      <c r="B147" s="10" t="s">
        <v>362</v>
      </c>
      <c r="C147" s="10" t="s">
        <v>363</v>
      </c>
      <c r="D147" s="56">
        <v>495</v>
      </c>
      <c r="F147" s="22">
        <f t="shared" si="24"/>
        <v>465.29999999999995</v>
      </c>
      <c r="G147" s="23">
        <f t="shared" si="25"/>
        <v>465.29999999999995</v>
      </c>
      <c r="H147" s="59"/>
      <c r="I147" s="59"/>
      <c r="J147" s="59"/>
      <c r="K147" s="59"/>
      <c r="L147" s="59"/>
      <c r="O147" s="25">
        <f>IFERROR(VLOOKUP(C:C,'Results Data'!A:F,6,FALSE), "Not Found")</f>
        <v>496</v>
      </c>
      <c r="P147" s="26">
        <f>IFERROR(VLOOKUP(C:C,'Results Data'!A:M,13,FALSE), "Not Found")</f>
        <v>76</v>
      </c>
      <c r="Q147" s="26" t="b">
        <f>AND('RIDE DATA'!$A$5&lt;'Registration Data'!$P147,'RIDE DATA'!$B$5&gt;'Registration Data'!$P147)</f>
        <v>1</v>
      </c>
      <c r="R147" s="26">
        <f t="shared" si="26"/>
        <v>14.879999999999999</v>
      </c>
      <c r="S147" s="24">
        <f>COUNTIF('Historical Registration Data'!D:D,'Registration Data'!C172)</f>
        <v>0</v>
      </c>
      <c r="T147" s="27">
        <f t="shared" si="27"/>
        <v>510.88</v>
      </c>
      <c r="U147" s="28">
        <f t="shared" si="28"/>
        <v>1.0979583064689449</v>
      </c>
      <c r="V147" s="42">
        <f t="shared" si="29"/>
        <v>979.58306468944875</v>
      </c>
    </row>
    <row r="148" spans="1:22" x14ac:dyDescent="0.25">
      <c r="A148" s="64" t="s">
        <v>28</v>
      </c>
      <c r="B148" s="57" t="s">
        <v>215</v>
      </c>
      <c r="C148" s="57" t="s">
        <v>216</v>
      </c>
      <c r="D148" s="58">
        <v>222</v>
      </c>
      <c r="E148" s="54"/>
      <c r="F148" s="22">
        <f t="shared" si="24"/>
        <v>208.67999999999998</v>
      </c>
      <c r="G148" s="23">
        <f t="shared" si="25"/>
        <v>208.67999999999998</v>
      </c>
      <c r="H148" s="59"/>
      <c r="I148" s="59"/>
      <c r="J148" s="59"/>
      <c r="K148" s="59"/>
      <c r="L148" s="59"/>
      <c r="O148" s="25">
        <f>IFERROR(VLOOKUP(C:C,'Results Data'!A:F,6,FALSE), "Not Found")</f>
        <v>228</v>
      </c>
      <c r="P148" s="26">
        <f>IFERROR(VLOOKUP(C:C,'Results Data'!A:M,13,FALSE), "Not Found")</f>
        <v>76</v>
      </c>
      <c r="Q148" s="26" t="b">
        <f>AND('RIDE DATA'!$A$5&lt;'Registration Data'!$P148,'RIDE DATA'!$B$5&gt;'Registration Data'!$P148)</f>
        <v>1</v>
      </c>
      <c r="R148" s="26">
        <f t="shared" si="26"/>
        <v>6.84</v>
      </c>
      <c r="S148" s="24">
        <f>COUNTIF('Historical Registration Data'!D:D,'Registration Data'!C94)</f>
        <v>0</v>
      </c>
      <c r="T148" s="27">
        <f t="shared" si="27"/>
        <v>234.84</v>
      </c>
      <c r="U148" s="28">
        <f t="shared" si="28"/>
        <v>1.1253594019551467</v>
      </c>
      <c r="V148" s="72">
        <v>1200</v>
      </c>
    </row>
    <row r="149" spans="1:22" x14ac:dyDescent="0.25">
      <c r="A149" s="63" t="s">
        <v>25</v>
      </c>
      <c r="B149" s="57" t="s">
        <v>231</v>
      </c>
      <c r="C149" s="57" t="s">
        <v>232</v>
      </c>
      <c r="D149" s="58">
        <v>355</v>
      </c>
      <c r="E149" s="54"/>
      <c r="F149" s="22">
        <f t="shared" si="24"/>
        <v>333.7</v>
      </c>
      <c r="G149" s="23">
        <f t="shared" si="25"/>
        <v>333.7</v>
      </c>
      <c r="H149" s="59" t="s">
        <v>404</v>
      </c>
      <c r="I149" s="59" t="s">
        <v>405</v>
      </c>
      <c r="J149" s="59"/>
      <c r="K149" s="59"/>
      <c r="L149" s="59" t="s">
        <v>406</v>
      </c>
      <c r="O149" s="25">
        <f>IFERROR(VLOOKUP(C:C,'Results Data'!A:F,6,FALSE), "Not Found")</f>
        <v>363</v>
      </c>
      <c r="P149" s="26">
        <f>IFERROR(VLOOKUP(C:C,'Results Data'!A:M,13,FALSE), "Not Found")</f>
        <v>75</v>
      </c>
      <c r="Q149" s="26" t="b">
        <f>AND('RIDE DATA'!$A$5&lt;'Registration Data'!$P149,'RIDE DATA'!$B$5&gt;'Registration Data'!$P149)</f>
        <v>1</v>
      </c>
      <c r="R149" s="26">
        <f t="shared" si="26"/>
        <v>10.889999999999999</v>
      </c>
      <c r="S149" s="24">
        <f>COUNTIF('Historical Registration Data'!D:D,'Registration Data'!C102)</f>
        <v>0</v>
      </c>
      <c r="T149" s="27">
        <f t="shared" si="27"/>
        <v>373.89</v>
      </c>
      <c r="U149" s="28">
        <f t="shared" si="28"/>
        <v>1.1204375187293976</v>
      </c>
      <c r="V149" s="72">
        <v>1200</v>
      </c>
    </row>
    <row r="150" spans="1:22" x14ac:dyDescent="0.25">
      <c r="A150" s="67" t="s">
        <v>29</v>
      </c>
      <c r="B150" s="57" t="s">
        <v>60</v>
      </c>
      <c r="C150" s="57" t="s">
        <v>61</v>
      </c>
      <c r="D150" s="58">
        <v>230</v>
      </c>
      <c r="E150" s="54"/>
      <c r="F150" s="22">
        <f t="shared" si="24"/>
        <v>216.2</v>
      </c>
      <c r="G150" s="23">
        <f t="shared" si="25"/>
        <v>216.2</v>
      </c>
      <c r="H150" s="59" t="s">
        <v>410</v>
      </c>
      <c r="I150" s="59" t="s">
        <v>411</v>
      </c>
      <c r="J150" s="59" t="s">
        <v>412</v>
      </c>
      <c r="K150" s="59"/>
      <c r="L150" s="59"/>
      <c r="O150" s="25">
        <f>IFERROR(VLOOKUP(C:C,'Results Data'!A:F,6,FALSE), "Not Found")</f>
        <v>236</v>
      </c>
      <c r="P150" s="26">
        <f>IFERROR(VLOOKUP(C:C,'Results Data'!A:M,13,FALSE), "Not Found")</f>
        <v>77</v>
      </c>
      <c r="Q150" s="26" t="b">
        <f>AND('RIDE DATA'!$A$5&lt;'Registration Data'!$P150,'RIDE DATA'!$B$5&gt;'Registration Data'!$P150)</f>
        <v>1</v>
      </c>
      <c r="R150" s="26">
        <f t="shared" si="26"/>
        <v>7.08</v>
      </c>
      <c r="S150" s="24">
        <f>COUNTIF('Historical Registration Data'!D:D,'Registration Data'!C16)</f>
        <v>0</v>
      </c>
      <c r="T150" s="27">
        <f t="shared" si="27"/>
        <v>243.08</v>
      </c>
      <c r="U150" s="28">
        <f t="shared" si="28"/>
        <v>1.1243293246993527</v>
      </c>
      <c r="V150" s="72">
        <v>1200</v>
      </c>
    </row>
    <row r="151" spans="1:22" x14ac:dyDescent="0.25">
      <c r="A151" s="68" t="s">
        <v>26</v>
      </c>
      <c r="B151" s="57" t="s">
        <v>103</v>
      </c>
      <c r="C151" s="57" t="s">
        <v>104</v>
      </c>
      <c r="D151" s="58">
        <v>202</v>
      </c>
      <c r="E151" s="54"/>
      <c r="F151" s="22">
        <f t="shared" si="24"/>
        <v>189.88</v>
      </c>
      <c r="G151" s="23">
        <f t="shared" si="25"/>
        <v>189.88</v>
      </c>
      <c r="H151" s="59"/>
      <c r="I151" s="59"/>
      <c r="J151" s="59"/>
      <c r="K151" s="59"/>
      <c r="L151" s="59"/>
      <c r="O151" s="25">
        <f>IFERROR(VLOOKUP(C:C,'Results Data'!A:F,6,FALSE), "Not Found")</f>
        <v>202</v>
      </c>
      <c r="P151" s="26">
        <f>IFERROR(VLOOKUP(C:C,'Results Data'!A:M,13,FALSE), "Not Found")</f>
        <v>77</v>
      </c>
      <c r="Q151" s="26" t="b">
        <f>AND('RIDE DATA'!$A$5&lt;'Registration Data'!$P151,'RIDE DATA'!$B$5&gt;'Registration Data'!$P151)</f>
        <v>1</v>
      </c>
      <c r="R151" s="26">
        <f t="shared" si="26"/>
        <v>6.06</v>
      </c>
      <c r="S151" s="24">
        <f>COUNTIF('Historical Registration Data'!D:D,'Registration Data'!C38)</f>
        <v>0</v>
      </c>
      <c r="T151" s="27">
        <f t="shared" si="27"/>
        <v>208.06</v>
      </c>
      <c r="U151" s="28">
        <f t="shared" si="28"/>
        <v>1.0957446808510638</v>
      </c>
      <c r="V151" s="42">
        <f t="shared" si="29"/>
        <v>957.44680851063799</v>
      </c>
    </row>
    <row r="152" spans="1:22" x14ac:dyDescent="0.25">
      <c r="A152" s="63" t="s">
        <v>25</v>
      </c>
      <c r="B152" s="57" t="s">
        <v>185</v>
      </c>
      <c r="C152" s="57" t="s">
        <v>186</v>
      </c>
      <c r="D152" s="58">
        <v>242</v>
      </c>
      <c r="E152" s="54"/>
      <c r="F152" s="22">
        <f t="shared" si="24"/>
        <v>227.48</v>
      </c>
      <c r="G152" s="23">
        <f t="shared" si="25"/>
        <v>227.48</v>
      </c>
      <c r="H152" s="59" t="s">
        <v>416</v>
      </c>
      <c r="I152" s="59" t="s">
        <v>430</v>
      </c>
      <c r="J152" s="59"/>
      <c r="K152" s="59"/>
      <c r="L152" s="59" t="s">
        <v>426</v>
      </c>
      <c r="O152" s="25">
        <f>IFERROR(VLOOKUP(C:C,'Results Data'!A:F,6,FALSE), "Not Found")</f>
        <v>246</v>
      </c>
      <c r="P152" s="26">
        <f>IFERROR(VLOOKUP(C:C,'Results Data'!A:M,13,FALSE), "Not Found")</f>
        <v>79</v>
      </c>
      <c r="Q152" s="26" t="b">
        <f>AND('RIDE DATA'!$A$5&lt;'Registration Data'!$P152,'RIDE DATA'!$B$5&gt;'Registration Data'!$P152)</f>
        <v>0</v>
      </c>
      <c r="R152" s="26">
        <f t="shared" si="26"/>
        <v>0</v>
      </c>
      <c r="S152" s="24">
        <f>COUNTIF('Historical Registration Data'!D:D,'Registration Data'!C79)</f>
        <v>0</v>
      </c>
      <c r="T152" s="27">
        <f t="shared" si="27"/>
        <v>246</v>
      </c>
      <c r="U152" s="28">
        <f t="shared" si="28"/>
        <v>1.0814137506593986</v>
      </c>
      <c r="V152" s="42">
        <f t="shared" si="29"/>
        <v>814.13750659398602</v>
      </c>
    </row>
    <row r="153" spans="1:22" x14ac:dyDescent="0.25">
      <c r="A153" s="64" t="s">
        <v>28</v>
      </c>
      <c r="B153" s="57" t="s">
        <v>275</v>
      </c>
      <c r="C153" s="57" t="s">
        <v>276</v>
      </c>
      <c r="D153" s="58">
        <v>543</v>
      </c>
      <c r="E153" s="54"/>
      <c r="F153" s="22">
        <f t="shared" si="24"/>
        <v>510.41999999999996</v>
      </c>
      <c r="G153" s="23">
        <f t="shared" si="25"/>
        <v>510.41999999999996</v>
      </c>
      <c r="H153" s="59"/>
      <c r="I153" s="59"/>
      <c r="J153" s="59"/>
      <c r="K153" s="59"/>
      <c r="L153" s="59"/>
      <c r="O153" s="25">
        <f>IFERROR(VLOOKUP(C:C,'Results Data'!A:F,6,FALSE), "Not Found")</f>
        <v>549</v>
      </c>
      <c r="P153" s="26">
        <f>IFERROR(VLOOKUP(C:C,'Results Data'!A:M,13,FALSE), "Not Found")</f>
        <v>76</v>
      </c>
      <c r="Q153" s="26" t="b">
        <f>AND('RIDE DATA'!$A$5&lt;'Registration Data'!$P153,'RIDE DATA'!$B$5&gt;'Registration Data'!$P153)</f>
        <v>1</v>
      </c>
      <c r="R153" s="26">
        <f t="shared" si="26"/>
        <v>16.47</v>
      </c>
      <c r="S153" s="24">
        <f>COUNTIF('Historical Registration Data'!D:D,'Registration Data'!C125)</f>
        <v>0</v>
      </c>
      <c r="T153" s="27">
        <f t="shared" si="27"/>
        <v>565.47</v>
      </c>
      <c r="U153" s="28">
        <f t="shared" si="28"/>
        <v>1.1078523568825673</v>
      </c>
      <c r="V153" s="42">
        <f t="shared" si="29"/>
        <v>1078.5235688256735</v>
      </c>
    </row>
    <row r="154" spans="1:22" x14ac:dyDescent="0.25">
      <c r="A154" s="63" t="s">
        <v>25</v>
      </c>
      <c r="B154" s="57" t="s">
        <v>68</v>
      </c>
      <c r="C154" s="57" t="s">
        <v>69</v>
      </c>
      <c r="D154" s="58">
        <v>504</v>
      </c>
      <c r="E154" s="54"/>
      <c r="F154" s="22">
        <f t="shared" si="24"/>
        <v>473.76</v>
      </c>
      <c r="G154" s="23">
        <f t="shared" si="25"/>
        <v>473.76</v>
      </c>
      <c r="H154" s="59"/>
      <c r="I154" s="59"/>
      <c r="J154" s="59"/>
      <c r="K154" s="59"/>
      <c r="L154" s="59"/>
      <c r="O154" s="25">
        <f>IFERROR(VLOOKUP(C:C,'Results Data'!A:F,6,FALSE), "Not Found")</f>
        <v>508</v>
      </c>
      <c r="P154" s="26">
        <f>IFERROR(VLOOKUP(C:C,'Results Data'!A:M,13,FALSE), "Not Found")</f>
        <v>76</v>
      </c>
      <c r="Q154" s="26" t="b">
        <f>AND('RIDE DATA'!$A$5&lt;'Registration Data'!$P154,'RIDE DATA'!$B$5&gt;'Registration Data'!$P154)</f>
        <v>1</v>
      </c>
      <c r="R154" s="26">
        <f t="shared" si="26"/>
        <v>15.24</v>
      </c>
      <c r="S154" s="24">
        <f>COUNTIF('Historical Registration Data'!D:D,'Registration Data'!C20)</f>
        <v>0</v>
      </c>
      <c r="T154" s="27">
        <f t="shared" si="27"/>
        <v>523.24</v>
      </c>
      <c r="U154" s="28">
        <f t="shared" si="28"/>
        <v>1.1044410672070246</v>
      </c>
      <c r="V154" s="42">
        <f t="shared" si="29"/>
        <v>1044.4106720702462</v>
      </c>
    </row>
    <row r="155" spans="1:22" x14ac:dyDescent="0.25">
      <c r="A155" s="67"/>
      <c r="B155" s="57" t="s">
        <v>279</v>
      </c>
      <c r="C155" s="57" t="s">
        <v>280</v>
      </c>
      <c r="D155" s="58">
        <v>436</v>
      </c>
      <c r="E155" s="54"/>
      <c r="F155" s="22">
        <f t="shared" si="24"/>
        <v>409.84</v>
      </c>
      <c r="G155" s="23">
        <f t="shared" si="25"/>
        <v>409.84</v>
      </c>
      <c r="H155" s="59" t="s">
        <v>404</v>
      </c>
      <c r="I155" s="59" t="s">
        <v>430</v>
      </c>
      <c r="J155" s="59"/>
      <c r="K155" s="59"/>
      <c r="L155" s="59" t="s">
        <v>422</v>
      </c>
      <c r="O155" s="25">
        <f>IFERROR(VLOOKUP(C:C,'Results Data'!A:F,6,FALSE), "Not Found")</f>
        <v>0</v>
      </c>
      <c r="P155" s="26">
        <f>IFERROR(VLOOKUP(C:C,'Results Data'!A:M,13,FALSE), "Not Found")</f>
        <v>0</v>
      </c>
      <c r="Q155" s="26" t="b">
        <f>AND('RIDE DATA'!$A$5&lt;'Registration Data'!$P155,'RIDE DATA'!$B$5&gt;'Registration Data'!$P155)</f>
        <v>0</v>
      </c>
      <c r="R155" s="26">
        <f t="shared" si="26"/>
        <v>0</v>
      </c>
      <c r="S155" s="24">
        <f>COUNTIF('Historical Registration Data'!D:D,'Registration Data'!C127)</f>
        <v>0</v>
      </c>
      <c r="T155" s="27">
        <f t="shared" si="27"/>
        <v>0</v>
      </c>
      <c r="U155" s="28">
        <f t="shared" si="28"/>
        <v>0</v>
      </c>
      <c r="V155" s="42">
        <f t="shared" si="29"/>
        <v>0</v>
      </c>
    </row>
    <row r="156" spans="1:22" x14ac:dyDescent="0.25">
      <c r="A156" s="64" t="s">
        <v>28</v>
      </c>
      <c r="B156" s="57" t="s">
        <v>257</v>
      </c>
      <c r="C156" s="57" t="s">
        <v>258</v>
      </c>
      <c r="D156" s="58">
        <v>517</v>
      </c>
      <c r="E156" s="54"/>
      <c r="F156" s="22">
        <f t="shared" si="24"/>
        <v>485.97999999999996</v>
      </c>
      <c r="G156" s="23">
        <f t="shared" si="25"/>
        <v>485.97999999999996</v>
      </c>
      <c r="H156" s="59"/>
      <c r="I156" s="59"/>
      <c r="J156" s="59"/>
      <c r="K156" s="59"/>
      <c r="L156" s="59"/>
      <c r="O156" s="25">
        <f>IFERROR(VLOOKUP(C:C,'Results Data'!A:F,6,FALSE), "Not Found")</f>
        <v>529</v>
      </c>
      <c r="P156" s="26">
        <f>IFERROR(VLOOKUP(C:C,'Results Data'!A:M,13,FALSE), "Not Found")</f>
        <v>76</v>
      </c>
      <c r="Q156" s="26" t="b">
        <f>AND('RIDE DATA'!$A$5&lt;'Registration Data'!$P156,'RIDE DATA'!$B$5&gt;'Registration Data'!$P156)</f>
        <v>1</v>
      </c>
      <c r="R156" s="26">
        <f t="shared" si="26"/>
        <v>15.87</v>
      </c>
      <c r="S156" s="24">
        <f>COUNTIF('Historical Registration Data'!D:D,'Registration Data'!C116)</f>
        <v>0</v>
      </c>
      <c r="T156" s="27">
        <f t="shared" si="27"/>
        <v>544.87</v>
      </c>
      <c r="U156" s="28">
        <f t="shared" si="28"/>
        <v>1.1211778262479939</v>
      </c>
      <c r="V156" s="72">
        <v>1200</v>
      </c>
    </row>
    <row r="157" spans="1:22" x14ac:dyDescent="0.25">
      <c r="A157" s="67" t="s">
        <v>29</v>
      </c>
      <c r="B157" s="57" t="s">
        <v>297</v>
      </c>
      <c r="C157" s="57" t="s">
        <v>298</v>
      </c>
      <c r="D157" s="58">
        <v>490</v>
      </c>
      <c r="E157" s="54"/>
      <c r="F157" s="22">
        <f t="shared" si="24"/>
        <v>460.59999999999997</v>
      </c>
      <c r="G157" s="23">
        <f t="shared" si="25"/>
        <v>460.59999999999997</v>
      </c>
      <c r="H157" s="59" t="s">
        <v>404</v>
      </c>
      <c r="I157" s="59" t="s">
        <v>407</v>
      </c>
      <c r="J157" s="59" t="s">
        <v>415</v>
      </c>
      <c r="K157" s="59"/>
      <c r="L157" s="59"/>
      <c r="O157" s="25">
        <f>IFERROR(VLOOKUP(C:C,'Results Data'!A:F,6,FALSE), "Not Found")</f>
        <v>492</v>
      </c>
      <c r="P157" s="26">
        <f>IFERROR(VLOOKUP(C:C,'Results Data'!A:M,13,FALSE), "Not Found")</f>
        <v>75</v>
      </c>
      <c r="Q157" s="26" t="b">
        <f>AND('RIDE DATA'!$A$5&lt;'Registration Data'!$P157,'RIDE DATA'!$B$5&gt;'Registration Data'!$P157)</f>
        <v>1</v>
      </c>
      <c r="R157" s="26">
        <f t="shared" si="26"/>
        <v>14.76</v>
      </c>
      <c r="S157" s="24">
        <f>COUNTIF('Historical Registration Data'!D:D,'Registration Data'!C136)</f>
        <v>0</v>
      </c>
      <c r="T157" s="27">
        <f t="shared" si="27"/>
        <v>506.76</v>
      </c>
      <c r="U157" s="28">
        <f t="shared" si="28"/>
        <v>1.1002171081198437</v>
      </c>
      <c r="V157" s="42">
        <f t="shared" si="29"/>
        <v>1002.1710811984375</v>
      </c>
    </row>
    <row r="158" spans="1:22" x14ac:dyDescent="0.25">
      <c r="A158" s="63" t="s">
        <v>25</v>
      </c>
      <c r="B158" s="57" t="s">
        <v>151</v>
      </c>
      <c r="C158" s="57" t="s">
        <v>152</v>
      </c>
      <c r="D158" s="58">
        <v>407</v>
      </c>
      <c r="E158" s="54"/>
      <c r="F158" s="22">
        <f t="shared" si="24"/>
        <v>382.58</v>
      </c>
      <c r="G158" s="23">
        <f t="shared" si="25"/>
        <v>382.58</v>
      </c>
      <c r="H158" s="59"/>
      <c r="I158" s="59"/>
      <c r="J158" s="59"/>
      <c r="K158" s="59"/>
      <c r="L158" s="59"/>
      <c r="O158" s="25">
        <f>IFERROR(VLOOKUP(C:C,'Results Data'!A:F,6,FALSE), "Not Found")</f>
        <v>414</v>
      </c>
      <c r="P158" s="26">
        <f>IFERROR(VLOOKUP(C:C,'Results Data'!A:M,13,FALSE), "Not Found")</f>
        <v>78</v>
      </c>
      <c r="Q158" s="26" t="b">
        <f>AND('RIDE DATA'!$A$5&lt;'Registration Data'!$P158,'RIDE DATA'!$B$5&gt;'Registration Data'!$P158)</f>
        <v>1</v>
      </c>
      <c r="R158" s="26">
        <f t="shared" si="26"/>
        <v>12.42</v>
      </c>
      <c r="S158" s="24">
        <f>COUNTIF('Historical Registration Data'!D:D,'Registration Data'!C62)</f>
        <v>0</v>
      </c>
      <c r="T158" s="27">
        <f t="shared" si="27"/>
        <v>426.42</v>
      </c>
      <c r="U158" s="28">
        <f t="shared" si="28"/>
        <v>1.114590412462753</v>
      </c>
      <c r="V158" s="42">
        <f t="shared" si="29"/>
        <v>1145.9041246275303</v>
      </c>
    </row>
    <row r="159" spans="1:22" x14ac:dyDescent="0.25">
      <c r="A159" s="65" t="s">
        <v>28</v>
      </c>
      <c r="B159" s="10" t="s">
        <v>356</v>
      </c>
      <c r="C159" s="10" t="s">
        <v>357</v>
      </c>
      <c r="D159" s="56">
        <v>362</v>
      </c>
      <c r="F159" s="22">
        <f t="shared" si="24"/>
        <v>340.28</v>
      </c>
      <c r="G159" s="23">
        <f t="shared" si="25"/>
        <v>340.28</v>
      </c>
      <c r="H159" s="59" t="s">
        <v>404</v>
      </c>
      <c r="I159" s="59" t="s">
        <v>430</v>
      </c>
      <c r="J159" s="59"/>
      <c r="K159" s="59"/>
      <c r="L159" s="59" t="s">
        <v>417</v>
      </c>
      <c r="O159" s="25">
        <f>IFERROR(VLOOKUP(C:C,'Results Data'!A:F,6,FALSE), "Not Found")</f>
        <v>373</v>
      </c>
      <c r="P159" s="26">
        <f>IFERROR(VLOOKUP(C:C,'Results Data'!A:M,13,FALSE), "Not Found")</f>
        <v>74</v>
      </c>
      <c r="Q159" s="26" t="b">
        <f>AND('RIDE DATA'!$A$5&lt;'Registration Data'!$P159,'RIDE DATA'!$B$5&gt;'Registration Data'!$P159)</f>
        <v>1</v>
      </c>
      <c r="R159" s="26">
        <f t="shared" si="26"/>
        <v>11.19</v>
      </c>
      <c r="S159" s="24">
        <f>COUNTIF('Historical Registration Data'!D:D,'Registration Data'!C169)</f>
        <v>0</v>
      </c>
      <c r="T159" s="27">
        <f t="shared" si="27"/>
        <v>384.19</v>
      </c>
      <c r="U159" s="28">
        <f t="shared" si="28"/>
        <v>1.1290407899376984</v>
      </c>
      <c r="V159" s="72">
        <v>1200</v>
      </c>
    </row>
    <row r="160" spans="1:22" x14ac:dyDescent="0.25">
      <c r="A160" s="68" t="s">
        <v>26</v>
      </c>
      <c r="B160" s="57" t="s">
        <v>123</v>
      </c>
      <c r="C160" s="57" t="s">
        <v>124</v>
      </c>
      <c r="D160" s="58">
        <v>236</v>
      </c>
      <c r="E160" s="54"/>
      <c r="F160" s="22">
        <f t="shared" si="24"/>
        <v>221.83999999999997</v>
      </c>
      <c r="G160" s="23">
        <f t="shared" si="25"/>
        <v>221.83999999999997</v>
      </c>
      <c r="H160" s="59" t="s">
        <v>404</v>
      </c>
      <c r="I160" s="59"/>
      <c r="J160" s="59"/>
      <c r="K160" s="59"/>
      <c r="L160" s="59"/>
      <c r="O160" s="25">
        <f>IFERROR(VLOOKUP(C:C,'Results Data'!A:F,6,FALSE), "Not Found")</f>
        <v>241</v>
      </c>
      <c r="P160" s="26">
        <f>IFERROR(VLOOKUP(C:C,'Results Data'!A:M,13,FALSE), "Not Found")</f>
        <v>75</v>
      </c>
      <c r="Q160" s="26" t="b">
        <f>AND('RIDE DATA'!$A$5&lt;'Registration Data'!$P160,'RIDE DATA'!$B$5&gt;'Registration Data'!$P160)</f>
        <v>1</v>
      </c>
      <c r="R160" s="26">
        <f t="shared" si="26"/>
        <v>7.2299999999999995</v>
      </c>
      <c r="S160" s="24">
        <f>COUNTIF('Historical Registration Data'!D:D,'Registration Data'!C48)</f>
        <v>0</v>
      </c>
      <c r="T160" s="27">
        <f t="shared" si="27"/>
        <v>248.23</v>
      </c>
      <c r="U160" s="28">
        <f t="shared" si="28"/>
        <v>1.1189596105301118</v>
      </c>
      <c r="V160" s="42">
        <f t="shared" si="29"/>
        <v>1189.5961053011183</v>
      </c>
    </row>
    <row r="161" spans="1:22" x14ac:dyDescent="0.25">
      <c r="A161" s="68" t="s">
        <v>26</v>
      </c>
      <c r="B161" s="57" t="s">
        <v>149</v>
      </c>
      <c r="C161" s="57" t="s">
        <v>150</v>
      </c>
      <c r="D161" s="58">
        <v>298</v>
      </c>
      <c r="E161" s="54"/>
      <c r="F161" s="22">
        <f t="shared" si="24"/>
        <v>280.12</v>
      </c>
      <c r="G161" s="23">
        <f t="shared" si="25"/>
        <v>280.12</v>
      </c>
      <c r="H161" s="59" t="s">
        <v>416</v>
      </c>
      <c r="I161" s="59" t="s">
        <v>405</v>
      </c>
      <c r="J161" s="59"/>
      <c r="K161" s="59"/>
      <c r="L161" s="59" t="s">
        <v>427</v>
      </c>
      <c r="O161" s="25">
        <f>IFERROR(VLOOKUP(C:C,'Results Data'!A:F,6,FALSE), "Not Found")</f>
        <v>305</v>
      </c>
      <c r="P161" s="26">
        <f>IFERROR(VLOOKUP(C:C,'Results Data'!A:M,13,FALSE), "Not Found")</f>
        <v>75</v>
      </c>
      <c r="Q161" s="26" t="b">
        <f>AND('RIDE DATA'!$A$5&lt;'Registration Data'!$P161,'RIDE DATA'!$B$5&gt;'Registration Data'!$P161)</f>
        <v>1</v>
      </c>
      <c r="R161" s="26">
        <f t="shared" si="26"/>
        <v>9.15</v>
      </c>
      <c r="S161" s="24">
        <f>COUNTIF('Historical Registration Data'!D:D,'Registration Data'!C61)</f>
        <v>0</v>
      </c>
      <c r="T161" s="27">
        <f t="shared" si="27"/>
        <v>314.14999999999998</v>
      </c>
      <c r="U161" s="28">
        <f t="shared" si="28"/>
        <v>1.1214836498643437</v>
      </c>
      <c r="V161" s="72">
        <v>1200</v>
      </c>
    </row>
    <row r="162" spans="1:22" x14ac:dyDescent="0.25">
      <c r="A162" s="66" t="s">
        <v>29</v>
      </c>
      <c r="B162" s="10" t="s">
        <v>384</v>
      </c>
      <c r="C162" s="10" t="s">
        <v>385</v>
      </c>
      <c r="D162" s="56">
        <v>327</v>
      </c>
      <c r="F162" s="22">
        <f t="shared" ref="F162:F189" si="30">D162*0.94</f>
        <v>307.38</v>
      </c>
      <c r="G162" s="23">
        <f t="shared" ref="G162:G189" si="31">IF(O162="Not Found",0,F162)</f>
        <v>307.38</v>
      </c>
      <c r="H162" s="59" t="s">
        <v>404</v>
      </c>
      <c r="I162" s="59" t="s">
        <v>407</v>
      </c>
      <c r="J162" s="59" t="s">
        <v>420</v>
      </c>
      <c r="K162" s="59"/>
      <c r="L162" s="59"/>
      <c r="O162" s="25">
        <f>IFERROR(VLOOKUP(C:C,'Results Data'!A:F,6,FALSE), "Not Found")</f>
        <v>337</v>
      </c>
      <c r="P162" s="26">
        <f>IFERROR(VLOOKUP(C:C,'Results Data'!A:M,13,FALSE), "Not Found")</f>
        <v>76</v>
      </c>
      <c r="Q162" s="26" t="b">
        <f>AND('RIDE DATA'!$A$5&lt;'Registration Data'!$P162,'RIDE DATA'!$B$5&gt;'Registration Data'!$P162)</f>
        <v>1</v>
      </c>
      <c r="R162" s="26">
        <f t="shared" ref="R162:R189" si="32">IF(Q162=TRUE,O162*0.03,0)</f>
        <v>10.11</v>
      </c>
      <c r="S162" s="24">
        <f>COUNTIF('Historical Registration Data'!D:D,'Registration Data'!C184)</f>
        <v>0</v>
      </c>
      <c r="T162" s="27">
        <f t="shared" ref="T162:T189" si="33">R162+O162</f>
        <v>347.11</v>
      </c>
      <c r="U162" s="28">
        <f t="shared" ref="U162:U189" si="34">T162/F162</f>
        <v>1.1292536924978853</v>
      </c>
      <c r="V162" s="72">
        <v>1200</v>
      </c>
    </row>
    <row r="163" spans="1:22" x14ac:dyDescent="0.25">
      <c r="A163" s="64" t="s">
        <v>28</v>
      </c>
      <c r="B163" s="57" t="s">
        <v>179</v>
      </c>
      <c r="C163" s="57" t="s">
        <v>180</v>
      </c>
      <c r="D163" s="58">
        <v>333</v>
      </c>
      <c r="E163" s="54"/>
      <c r="F163" s="22">
        <f t="shared" si="30"/>
        <v>313.02</v>
      </c>
      <c r="G163" s="23">
        <f t="shared" si="31"/>
        <v>313.02</v>
      </c>
      <c r="H163" s="59" t="s">
        <v>416</v>
      </c>
      <c r="I163" s="59" t="s">
        <v>418</v>
      </c>
      <c r="J163" s="59"/>
      <c r="K163" s="59"/>
      <c r="L163" s="59"/>
      <c r="O163" s="25">
        <f>IFERROR(VLOOKUP(C:C,'Results Data'!A:F,6,FALSE), "Not Found")</f>
        <v>341</v>
      </c>
      <c r="P163" s="26">
        <f>IFERROR(VLOOKUP(C:C,'Results Data'!A:M,13,FALSE), "Not Found")</f>
        <v>76</v>
      </c>
      <c r="Q163" s="26" t="b">
        <f>AND('RIDE DATA'!$A$5&lt;'Registration Data'!$P163,'RIDE DATA'!$B$5&gt;'Registration Data'!$P163)</f>
        <v>1</v>
      </c>
      <c r="R163" s="26">
        <f t="shared" si="32"/>
        <v>10.23</v>
      </c>
      <c r="S163" s="24">
        <f>COUNTIF('Historical Registration Data'!D:D,'Registration Data'!C76)</f>
        <v>0</v>
      </c>
      <c r="T163" s="27">
        <f t="shared" si="33"/>
        <v>351.23</v>
      </c>
      <c r="U163" s="28">
        <f t="shared" si="34"/>
        <v>1.1220688773880265</v>
      </c>
      <c r="V163" s="72">
        <v>1200</v>
      </c>
    </row>
    <row r="164" spans="1:22" x14ac:dyDescent="0.25">
      <c r="A164" s="63" t="s">
        <v>25</v>
      </c>
      <c r="B164" s="57" t="s">
        <v>44</v>
      </c>
      <c r="C164" s="57" t="s">
        <v>45</v>
      </c>
      <c r="D164" s="58">
        <v>390</v>
      </c>
      <c r="E164" s="54"/>
      <c r="F164" s="22">
        <f t="shared" si="30"/>
        <v>366.59999999999997</v>
      </c>
      <c r="G164" s="23">
        <f t="shared" si="31"/>
        <v>366.59999999999997</v>
      </c>
      <c r="H164" s="59"/>
      <c r="I164" s="59"/>
      <c r="J164" s="59"/>
      <c r="K164" s="59"/>
      <c r="L164" s="59"/>
      <c r="O164" s="25">
        <f>IFERROR(VLOOKUP(C:C,'Results Data'!A:F,6,FALSE), "Not Found")</f>
        <v>400</v>
      </c>
      <c r="P164" s="26">
        <f>IFERROR(VLOOKUP(C:C,'Results Data'!A:M,13,FALSE), "Not Found")</f>
        <v>73</v>
      </c>
      <c r="Q164" s="26" t="b">
        <f>AND('RIDE DATA'!$A$5&lt;'Registration Data'!$P164,'RIDE DATA'!$B$5&gt;'Registration Data'!$P164)</f>
        <v>1</v>
      </c>
      <c r="R164" s="26">
        <f t="shared" si="32"/>
        <v>12</v>
      </c>
      <c r="S164" s="24">
        <f>COUNTIF('Historical Registration Data'!D:D,'Registration Data'!C8)</f>
        <v>0</v>
      </c>
      <c r="T164" s="27">
        <f t="shared" si="33"/>
        <v>412</v>
      </c>
      <c r="U164" s="28">
        <f t="shared" si="34"/>
        <v>1.1238406983087834</v>
      </c>
      <c r="V164" s="72">
        <v>1200</v>
      </c>
    </row>
    <row r="165" spans="1:22" x14ac:dyDescent="0.25">
      <c r="A165" s="62" t="s">
        <v>25</v>
      </c>
      <c r="B165" s="10" t="s">
        <v>370</v>
      </c>
      <c r="C165" s="10" t="s">
        <v>371</v>
      </c>
      <c r="D165" s="56">
        <v>364</v>
      </c>
      <c r="F165" s="22">
        <f t="shared" si="30"/>
        <v>342.15999999999997</v>
      </c>
      <c r="G165" s="23">
        <f t="shared" si="31"/>
        <v>342.15999999999997</v>
      </c>
      <c r="H165" s="59"/>
      <c r="I165" s="59"/>
      <c r="J165" s="59"/>
      <c r="K165" s="59"/>
      <c r="L165" s="59"/>
      <c r="O165" s="25">
        <f>IFERROR(VLOOKUP(C:C,'Results Data'!A:F,6,FALSE), "Not Found")</f>
        <v>256</v>
      </c>
      <c r="P165" s="26">
        <f>IFERROR(VLOOKUP(C:C,'Results Data'!A:M,13,FALSE), "Not Found")</f>
        <v>81</v>
      </c>
      <c r="Q165" s="26" t="b">
        <f>AND('RIDE DATA'!$A$5&lt;'Registration Data'!$P165,'RIDE DATA'!$B$5&gt;'Registration Data'!$P165)</f>
        <v>0</v>
      </c>
      <c r="R165" s="26">
        <f t="shared" si="32"/>
        <v>0</v>
      </c>
      <c r="S165" s="24">
        <f>COUNTIF('Historical Registration Data'!D:D,'Registration Data'!C176)</f>
        <v>0</v>
      </c>
      <c r="T165" s="27">
        <f t="shared" si="33"/>
        <v>256</v>
      </c>
      <c r="U165" s="28">
        <f t="shared" si="34"/>
        <v>0.74818798223053551</v>
      </c>
      <c r="V165" s="42">
        <f t="shared" ref="V162:V193" si="35">IF(U165&gt;100%,((U165-1)*10000),0)</f>
        <v>0</v>
      </c>
    </row>
    <row r="166" spans="1:22" x14ac:dyDescent="0.25">
      <c r="A166" s="67" t="s">
        <v>29</v>
      </c>
      <c r="B166" s="57" t="s">
        <v>70</v>
      </c>
      <c r="C166" s="57" t="s">
        <v>71</v>
      </c>
      <c r="D166" s="58">
        <v>466</v>
      </c>
      <c r="E166" s="54"/>
      <c r="F166" s="22">
        <f t="shared" si="30"/>
        <v>438.03999999999996</v>
      </c>
      <c r="G166" s="23">
        <f t="shared" si="31"/>
        <v>438.03999999999996</v>
      </c>
      <c r="H166" s="59"/>
      <c r="I166" s="59"/>
      <c r="J166" s="59"/>
      <c r="K166" s="59"/>
      <c r="L166" s="59"/>
      <c r="O166" s="25">
        <f>IFERROR(VLOOKUP(C:C,'Results Data'!A:F,6,FALSE), "Not Found")</f>
        <v>479</v>
      </c>
      <c r="P166" s="26">
        <f>IFERROR(VLOOKUP(C:C,'Results Data'!A:M,13,FALSE), "Not Found")</f>
        <v>76</v>
      </c>
      <c r="Q166" s="26" t="b">
        <f>AND('RIDE DATA'!$A$5&lt;'Registration Data'!$P166,'RIDE DATA'!$B$5&gt;'Registration Data'!$P166)</f>
        <v>1</v>
      </c>
      <c r="R166" s="26">
        <f t="shared" si="32"/>
        <v>14.37</v>
      </c>
      <c r="S166" s="24">
        <f>COUNTIF('Historical Registration Data'!D:D,'Registration Data'!C21)</f>
        <v>0</v>
      </c>
      <c r="T166" s="27">
        <f t="shared" si="33"/>
        <v>493.37</v>
      </c>
      <c r="U166" s="28">
        <f t="shared" si="34"/>
        <v>1.1263126655099991</v>
      </c>
      <c r="V166" s="72">
        <v>1200</v>
      </c>
    </row>
    <row r="167" spans="1:22" x14ac:dyDescent="0.25">
      <c r="A167" s="67" t="s">
        <v>29</v>
      </c>
      <c r="B167" s="57" t="s">
        <v>52</v>
      </c>
      <c r="C167" s="57" t="s">
        <v>53</v>
      </c>
      <c r="D167" s="58">
        <v>418</v>
      </c>
      <c r="E167" s="54"/>
      <c r="F167" s="22">
        <f t="shared" si="30"/>
        <v>392.91999999999996</v>
      </c>
      <c r="G167" s="23">
        <f t="shared" si="31"/>
        <v>392.91999999999996</v>
      </c>
      <c r="H167" s="59"/>
      <c r="I167" s="59"/>
      <c r="J167" s="59"/>
      <c r="K167" s="59"/>
      <c r="L167" s="59"/>
      <c r="O167" s="25">
        <f>IFERROR(VLOOKUP(C:C,'Results Data'!A:F,6,FALSE), "Not Found")</f>
        <v>426</v>
      </c>
      <c r="P167" s="26">
        <f>IFERROR(VLOOKUP(C:C,'Results Data'!A:M,13,FALSE), "Not Found")</f>
        <v>73</v>
      </c>
      <c r="Q167" s="26" t="b">
        <f>AND('RIDE DATA'!$A$5&lt;'Registration Data'!$P167,'RIDE DATA'!$B$5&gt;'Registration Data'!$P167)</f>
        <v>1</v>
      </c>
      <c r="R167" s="26">
        <f t="shared" si="32"/>
        <v>12.78</v>
      </c>
      <c r="S167" s="24">
        <f>COUNTIF('Historical Registration Data'!D:D,'Registration Data'!C12)</f>
        <v>0</v>
      </c>
      <c r="T167" s="27">
        <f t="shared" si="33"/>
        <v>438.78</v>
      </c>
      <c r="U167" s="28">
        <f t="shared" si="34"/>
        <v>1.116715870915199</v>
      </c>
      <c r="V167" s="42">
        <f t="shared" si="35"/>
        <v>1167.1587091519898</v>
      </c>
    </row>
    <row r="168" spans="1:22" x14ac:dyDescent="0.25">
      <c r="A168" s="68" t="s">
        <v>26</v>
      </c>
      <c r="B168" s="57" t="s">
        <v>117</v>
      </c>
      <c r="C168" s="57" t="s">
        <v>118</v>
      </c>
      <c r="D168" s="58">
        <v>335</v>
      </c>
      <c r="E168" s="54"/>
      <c r="F168" s="22">
        <f t="shared" si="30"/>
        <v>314.89999999999998</v>
      </c>
      <c r="G168" s="23">
        <f t="shared" si="31"/>
        <v>314.89999999999998</v>
      </c>
      <c r="H168" s="59"/>
      <c r="I168" s="59"/>
      <c r="J168" s="59"/>
      <c r="K168" s="59"/>
      <c r="L168" s="59"/>
      <c r="O168" s="25">
        <f>IFERROR(VLOOKUP(C:C,'Results Data'!A:F,6,FALSE), "Not Found")</f>
        <v>332</v>
      </c>
      <c r="P168" s="26">
        <f>IFERROR(VLOOKUP(C:C,'Results Data'!A:M,13,FALSE), "Not Found")</f>
        <v>78</v>
      </c>
      <c r="Q168" s="26" t="b">
        <f>AND('RIDE DATA'!$A$5&lt;'Registration Data'!$P168,'RIDE DATA'!$B$5&gt;'Registration Data'!$P168)</f>
        <v>1</v>
      </c>
      <c r="R168" s="26">
        <f t="shared" si="32"/>
        <v>9.9599999999999991</v>
      </c>
      <c r="S168" s="24">
        <f>COUNTIF('Historical Registration Data'!D:D,'Registration Data'!C45)</f>
        <v>0</v>
      </c>
      <c r="T168" s="27">
        <f t="shared" si="33"/>
        <v>341.96</v>
      </c>
      <c r="U168" s="28">
        <f t="shared" si="34"/>
        <v>1.0859320419180691</v>
      </c>
      <c r="V168" s="42">
        <f t="shared" si="35"/>
        <v>859.32041918069137</v>
      </c>
    </row>
    <row r="169" spans="1:22" x14ac:dyDescent="0.25">
      <c r="A169" s="66" t="s">
        <v>29</v>
      </c>
      <c r="B169" s="10" t="s">
        <v>394</v>
      </c>
      <c r="C169" s="10" t="s">
        <v>395</v>
      </c>
      <c r="D169" s="56">
        <v>439</v>
      </c>
      <c r="F169" s="22">
        <f t="shared" si="30"/>
        <v>412.65999999999997</v>
      </c>
      <c r="G169" s="23">
        <f t="shared" si="31"/>
        <v>412.65999999999997</v>
      </c>
      <c r="H169" s="59"/>
      <c r="I169" s="59"/>
      <c r="J169" s="59"/>
      <c r="K169" s="59"/>
      <c r="L169" s="59"/>
      <c r="O169" s="25">
        <f>IFERROR(VLOOKUP(C:C,'Results Data'!A:F,6,FALSE), "Not Found")</f>
        <v>438</v>
      </c>
      <c r="P169" s="26">
        <f>IFERROR(VLOOKUP(C:C,'Results Data'!A:M,13,FALSE), "Not Found")</f>
        <v>78</v>
      </c>
      <c r="Q169" s="26" t="b">
        <f>AND('RIDE DATA'!$A$5&lt;'Registration Data'!$P169,'RIDE DATA'!$B$5&gt;'Registration Data'!$P169)</f>
        <v>1</v>
      </c>
      <c r="R169" s="26">
        <f t="shared" si="32"/>
        <v>13.139999999999999</v>
      </c>
      <c r="S169" s="24">
        <f>COUNTIF('Historical Registration Data'!D:D,'Registration Data'!C189)</f>
        <v>0</v>
      </c>
      <c r="T169" s="27">
        <f t="shared" si="33"/>
        <v>451.14</v>
      </c>
      <c r="U169" s="28">
        <f t="shared" si="34"/>
        <v>1.0932486793001504</v>
      </c>
      <c r="V169" s="42">
        <f t="shared" si="35"/>
        <v>932.48679300150354</v>
      </c>
    </row>
    <row r="170" spans="1:22" x14ac:dyDescent="0.25">
      <c r="A170" s="66"/>
      <c r="B170" s="10" t="s">
        <v>392</v>
      </c>
      <c r="C170" s="10" t="s">
        <v>393</v>
      </c>
      <c r="D170" s="56">
        <v>448</v>
      </c>
      <c r="F170" s="22">
        <f t="shared" si="30"/>
        <v>421.12</v>
      </c>
      <c r="G170" s="23">
        <f t="shared" si="31"/>
        <v>421.12</v>
      </c>
      <c r="H170" s="59"/>
      <c r="I170" s="59"/>
      <c r="J170" s="59"/>
      <c r="K170" s="59"/>
      <c r="L170" s="59"/>
      <c r="O170" s="25">
        <f>IFERROR(VLOOKUP(C:C,'Results Data'!A:F,6,FALSE), "Not Found")</f>
        <v>0</v>
      </c>
      <c r="P170" s="26">
        <f>IFERROR(VLOOKUP(C:C,'Results Data'!A:M,13,FALSE), "Not Found")</f>
        <v>0</v>
      </c>
      <c r="Q170" s="26" t="b">
        <f>AND('RIDE DATA'!$A$5&lt;'Registration Data'!$P170,'RIDE DATA'!$B$5&gt;'Registration Data'!$P170)</f>
        <v>0</v>
      </c>
      <c r="R170" s="26">
        <f t="shared" si="32"/>
        <v>0</v>
      </c>
      <c r="S170" s="24">
        <f>COUNTIF('Historical Registration Data'!D:D,'Registration Data'!C188)</f>
        <v>0</v>
      </c>
      <c r="T170" s="27">
        <f t="shared" si="33"/>
        <v>0</v>
      </c>
      <c r="U170" s="28">
        <f t="shared" si="34"/>
        <v>0</v>
      </c>
      <c r="V170" s="42">
        <f t="shared" si="35"/>
        <v>0</v>
      </c>
    </row>
    <row r="171" spans="1:22" x14ac:dyDescent="0.25">
      <c r="A171" s="63" t="s">
        <v>25</v>
      </c>
      <c r="B171" s="57" t="s">
        <v>217</v>
      </c>
      <c r="C171" s="57" t="s">
        <v>218</v>
      </c>
      <c r="D171" s="58">
        <v>301</v>
      </c>
      <c r="E171" s="54"/>
      <c r="F171" s="22">
        <f t="shared" si="30"/>
        <v>282.94</v>
      </c>
      <c r="G171" s="23">
        <f t="shared" si="31"/>
        <v>282.94</v>
      </c>
      <c r="H171" s="59"/>
      <c r="I171" s="59"/>
      <c r="J171" s="59"/>
      <c r="K171" s="59"/>
      <c r="L171" s="59"/>
      <c r="O171" s="25">
        <f>IFERROR(VLOOKUP(C:C,'Results Data'!A:F,6,FALSE), "Not Found")</f>
        <v>309</v>
      </c>
      <c r="P171" s="26">
        <f>IFERROR(VLOOKUP(C:C,'Results Data'!A:M,13,FALSE), "Not Found")</f>
        <v>76</v>
      </c>
      <c r="Q171" s="26" t="b">
        <f>AND('RIDE DATA'!$A$5&lt;'Registration Data'!$P171,'RIDE DATA'!$B$5&gt;'Registration Data'!$P171)</f>
        <v>1</v>
      </c>
      <c r="R171" s="26">
        <f t="shared" si="32"/>
        <v>9.27</v>
      </c>
      <c r="S171" s="24">
        <f>COUNTIF('Historical Registration Data'!D:D,'Registration Data'!C95)</f>
        <v>0</v>
      </c>
      <c r="T171" s="27">
        <f t="shared" si="33"/>
        <v>318.27</v>
      </c>
      <c r="U171" s="28">
        <f t="shared" si="34"/>
        <v>1.1248674630663744</v>
      </c>
      <c r="V171" s="72">
        <v>1200</v>
      </c>
    </row>
    <row r="172" spans="1:22" x14ac:dyDescent="0.25">
      <c r="A172" s="63" t="s">
        <v>25</v>
      </c>
      <c r="B172" s="57" t="s">
        <v>141</v>
      </c>
      <c r="C172" s="57" t="s">
        <v>142</v>
      </c>
      <c r="D172" s="58">
        <v>325</v>
      </c>
      <c r="E172" s="54"/>
      <c r="F172" s="22">
        <f t="shared" si="30"/>
        <v>305.5</v>
      </c>
      <c r="G172" s="23">
        <f t="shared" si="31"/>
        <v>305.5</v>
      </c>
      <c r="H172" s="59"/>
      <c r="I172" s="59"/>
      <c r="J172" s="59"/>
      <c r="K172" s="59"/>
      <c r="L172" s="59"/>
      <c r="O172" s="25">
        <f>IFERROR(VLOOKUP(C:C,'Results Data'!A:F,6,FALSE), "Not Found")</f>
        <v>332</v>
      </c>
      <c r="P172" s="26">
        <f>IFERROR(VLOOKUP(C:C,'Results Data'!A:M,13,FALSE), "Not Found")</f>
        <v>79</v>
      </c>
      <c r="Q172" s="26" t="b">
        <f>AND('RIDE DATA'!$A$5&lt;'Registration Data'!$P172,'RIDE DATA'!$B$5&gt;'Registration Data'!$P172)</f>
        <v>0</v>
      </c>
      <c r="R172" s="26">
        <f t="shared" si="32"/>
        <v>0</v>
      </c>
      <c r="S172" s="24">
        <f>COUNTIF('Historical Registration Data'!D:D,'Registration Data'!C57)</f>
        <v>0</v>
      </c>
      <c r="T172" s="27">
        <f t="shared" si="33"/>
        <v>332</v>
      </c>
      <c r="U172" s="28">
        <f t="shared" si="34"/>
        <v>1.0867430441898527</v>
      </c>
      <c r="V172" s="42">
        <f t="shared" si="35"/>
        <v>867.43044189852685</v>
      </c>
    </row>
    <row r="173" spans="1:22" x14ac:dyDescent="0.25">
      <c r="A173" s="68" t="s">
        <v>26</v>
      </c>
      <c r="B173" s="57" t="s">
        <v>195</v>
      </c>
      <c r="C173" s="57" t="s">
        <v>196</v>
      </c>
      <c r="D173" s="58">
        <v>433</v>
      </c>
      <c r="E173" s="54"/>
      <c r="F173" s="22">
        <f t="shared" si="30"/>
        <v>407.02</v>
      </c>
      <c r="G173" s="23">
        <f t="shared" si="31"/>
        <v>407.02</v>
      </c>
      <c r="H173" s="59"/>
      <c r="I173" s="59"/>
      <c r="J173" s="59"/>
      <c r="K173" s="59"/>
      <c r="L173" s="59"/>
      <c r="O173" s="25">
        <f>IFERROR(VLOOKUP(C:C,'Results Data'!A:F,6,FALSE), "Not Found")</f>
        <v>443</v>
      </c>
      <c r="P173" s="26">
        <f>IFERROR(VLOOKUP(C:C,'Results Data'!A:M,13,FALSE), "Not Found")</f>
        <v>76</v>
      </c>
      <c r="Q173" s="26" t="b">
        <f>AND('RIDE DATA'!$A$5&lt;'Registration Data'!$P173,'RIDE DATA'!$B$5&gt;'Registration Data'!$P173)</f>
        <v>1</v>
      </c>
      <c r="R173" s="26">
        <f t="shared" si="32"/>
        <v>13.29</v>
      </c>
      <c r="S173" s="24">
        <f>COUNTIF('Historical Registration Data'!D:D,'Registration Data'!C84)</f>
        <v>0</v>
      </c>
      <c r="T173" s="27">
        <f t="shared" si="33"/>
        <v>456.29</v>
      </c>
      <c r="U173" s="28">
        <f t="shared" si="34"/>
        <v>1.1210505626259153</v>
      </c>
      <c r="V173" s="72">
        <v>1200</v>
      </c>
    </row>
    <row r="174" spans="1:22" x14ac:dyDescent="0.25">
      <c r="A174" s="64" t="s">
        <v>28</v>
      </c>
      <c r="B174" s="57" t="s">
        <v>289</v>
      </c>
      <c r="C174" s="57" t="s">
        <v>290</v>
      </c>
      <c r="D174" s="58">
        <v>434</v>
      </c>
      <c r="E174" s="54"/>
      <c r="F174" s="22">
        <f t="shared" si="30"/>
        <v>407.96</v>
      </c>
      <c r="G174" s="23">
        <f t="shared" si="31"/>
        <v>407.96</v>
      </c>
      <c r="H174" s="59"/>
      <c r="I174" s="59"/>
      <c r="J174" s="59"/>
      <c r="K174" s="59"/>
      <c r="L174" s="59"/>
      <c r="O174" s="25">
        <f>IFERROR(VLOOKUP(C:C,'Results Data'!A:F,6,FALSE), "Not Found")</f>
        <v>415</v>
      </c>
      <c r="P174" s="26">
        <f>IFERROR(VLOOKUP(C:C,'Results Data'!A:M,13,FALSE), "Not Found")</f>
        <v>78</v>
      </c>
      <c r="Q174" s="26" t="b">
        <f>AND('RIDE DATA'!$A$5&lt;'Registration Data'!$P174,'RIDE DATA'!$B$5&gt;'Registration Data'!$P174)</f>
        <v>1</v>
      </c>
      <c r="R174" s="26">
        <f t="shared" si="32"/>
        <v>12.45</v>
      </c>
      <c r="S174" s="24">
        <f>COUNTIF('Historical Registration Data'!D:D,'Registration Data'!C132)</f>
        <v>0</v>
      </c>
      <c r="T174" s="27">
        <f t="shared" si="33"/>
        <v>427.45</v>
      </c>
      <c r="U174" s="28">
        <f t="shared" si="34"/>
        <v>1.0477742915972155</v>
      </c>
      <c r="V174" s="42">
        <f t="shared" si="35"/>
        <v>477.74291597215466</v>
      </c>
    </row>
    <row r="175" spans="1:22" x14ac:dyDescent="0.25">
      <c r="A175" s="66" t="s">
        <v>29</v>
      </c>
      <c r="B175" s="10" t="s">
        <v>380</v>
      </c>
      <c r="C175" s="10" t="s">
        <v>381</v>
      </c>
      <c r="D175" s="56">
        <v>699</v>
      </c>
      <c r="F175" s="22">
        <f t="shared" si="30"/>
        <v>657.06</v>
      </c>
      <c r="G175" s="23">
        <f t="shared" si="31"/>
        <v>657.06</v>
      </c>
      <c r="H175" s="59" t="s">
        <v>404</v>
      </c>
      <c r="I175" s="59" t="s">
        <v>405</v>
      </c>
      <c r="J175" s="59"/>
      <c r="K175" s="59"/>
      <c r="L175" s="59" t="s">
        <v>425</v>
      </c>
      <c r="O175" s="25">
        <f>IFERROR(VLOOKUP(C:C,'Results Data'!A:F,6,FALSE), "Not Found")</f>
        <v>649</v>
      </c>
      <c r="P175" s="26">
        <f>IFERROR(VLOOKUP(C:C,'Results Data'!A:M,13,FALSE), "Not Found")</f>
        <v>77</v>
      </c>
      <c r="Q175" s="26" t="b">
        <f>AND('RIDE DATA'!$A$5&lt;'Registration Data'!$P175,'RIDE DATA'!$B$5&gt;'Registration Data'!$P175)</f>
        <v>1</v>
      </c>
      <c r="R175" s="26">
        <f t="shared" si="32"/>
        <v>19.47</v>
      </c>
      <c r="S175" s="24">
        <f>COUNTIF('Historical Registration Data'!D:D,'Registration Data'!C182)</f>
        <v>0</v>
      </c>
      <c r="T175" s="27">
        <f t="shared" si="33"/>
        <v>668.47</v>
      </c>
      <c r="U175" s="28">
        <f t="shared" si="34"/>
        <v>1.0173652330076401</v>
      </c>
      <c r="V175" s="42">
        <f t="shared" si="35"/>
        <v>173.65233007640146</v>
      </c>
    </row>
    <row r="176" spans="1:22" x14ac:dyDescent="0.25">
      <c r="A176" s="64"/>
      <c r="B176" s="57" t="s">
        <v>308</v>
      </c>
      <c r="C176" s="57" t="s">
        <v>309</v>
      </c>
      <c r="D176" s="58">
        <v>357</v>
      </c>
      <c r="E176" s="54"/>
      <c r="F176" s="22">
        <f t="shared" si="30"/>
        <v>335.58</v>
      </c>
      <c r="G176" s="23">
        <f t="shared" si="31"/>
        <v>335.58</v>
      </c>
      <c r="H176" s="59"/>
      <c r="I176" s="59"/>
      <c r="J176" s="59"/>
      <c r="K176" s="59"/>
      <c r="L176" s="59"/>
      <c r="O176" s="25">
        <f>IFERROR(VLOOKUP(C:C,'Results Data'!A:F,6,FALSE), "Not Found")</f>
        <v>0</v>
      </c>
      <c r="P176" s="26">
        <f>IFERROR(VLOOKUP(C:C,'Results Data'!A:M,13,FALSE), "Not Found")</f>
        <v>0</v>
      </c>
      <c r="Q176" s="26" t="b">
        <f>AND('RIDE DATA'!$A$5&lt;'Registration Data'!$P176,'RIDE DATA'!$B$5&gt;'Registration Data'!$P176)</f>
        <v>0</v>
      </c>
      <c r="R176" s="26">
        <f t="shared" si="32"/>
        <v>0</v>
      </c>
      <c r="S176" s="24">
        <f>COUNTIF('Historical Registration Data'!D:D,'Registration Data'!C143)</f>
        <v>0</v>
      </c>
      <c r="T176" s="27">
        <f t="shared" si="33"/>
        <v>0</v>
      </c>
      <c r="U176" s="28">
        <f t="shared" si="34"/>
        <v>0</v>
      </c>
      <c r="V176" s="42">
        <f t="shared" si="35"/>
        <v>0</v>
      </c>
    </row>
    <row r="177" spans="1:22" x14ac:dyDescent="0.25">
      <c r="A177" s="63" t="s">
        <v>25</v>
      </c>
      <c r="B177" s="57" t="s">
        <v>293</v>
      </c>
      <c r="C177" s="57" t="s">
        <v>294</v>
      </c>
      <c r="D177" s="58">
        <v>417</v>
      </c>
      <c r="E177" s="54"/>
      <c r="F177" s="22">
        <f t="shared" si="30"/>
        <v>391.97999999999996</v>
      </c>
      <c r="G177" s="23">
        <f t="shared" si="31"/>
        <v>391.97999999999996</v>
      </c>
      <c r="H177" s="59"/>
      <c r="I177" s="59"/>
      <c r="J177" s="59"/>
      <c r="K177" s="59"/>
      <c r="L177" s="59"/>
      <c r="O177" s="25">
        <f>IFERROR(VLOOKUP(C:C,'Results Data'!A:F,6,FALSE), "Not Found")</f>
        <v>426</v>
      </c>
      <c r="P177" s="26">
        <f>IFERROR(VLOOKUP(C:C,'Results Data'!A:M,13,FALSE), "Not Found")</f>
        <v>76</v>
      </c>
      <c r="Q177" s="26" t="b">
        <f>AND('RIDE DATA'!$A$5&lt;'Registration Data'!$P177,'RIDE DATA'!$B$5&gt;'Registration Data'!$P177)</f>
        <v>1</v>
      </c>
      <c r="R177" s="26">
        <f t="shared" si="32"/>
        <v>12.78</v>
      </c>
      <c r="S177" s="24">
        <f>COUNTIF('Historical Registration Data'!D:D,'Registration Data'!C134)</f>
        <v>0</v>
      </c>
      <c r="T177" s="27">
        <f t="shared" si="33"/>
        <v>438.78</v>
      </c>
      <c r="U177" s="28">
        <f t="shared" si="34"/>
        <v>1.1193938466248279</v>
      </c>
      <c r="V177" s="42">
        <f t="shared" si="35"/>
        <v>1193.9384662482789</v>
      </c>
    </row>
    <row r="178" spans="1:22" x14ac:dyDescent="0.25">
      <c r="A178" s="64" t="s">
        <v>28</v>
      </c>
      <c r="B178" s="57" t="s">
        <v>177</v>
      </c>
      <c r="C178" s="57" t="s">
        <v>178</v>
      </c>
      <c r="D178" s="58">
        <v>287</v>
      </c>
      <c r="E178" s="54"/>
      <c r="F178" s="22">
        <f t="shared" si="30"/>
        <v>269.77999999999997</v>
      </c>
      <c r="G178" s="23">
        <f t="shared" si="31"/>
        <v>269.77999999999997</v>
      </c>
      <c r="H178" s="59" t="s">
        <v>404</v>
      </c>
      <c r="I178" s="59" t="s">
        <v>407</v>
      </c>
      <c r="J178" s="59"/>
      <c r="K178" s="59"/>
      <c r="L178" s="59"/>
      <c r="O178" s="25">
        <f>IFERROR(VLOOKUP(C:C,'Results Data'!A:F,6,FALSE), "Not Found")</f>
        <v>290</v>
      </c>
      <c r="P178" s="26">
        <f>IFERROR(VLOOKUP(C:C,'Results Data'!A:M,13,FALSE), "Not Found")</f>
        <v>75</v>
      </c>
      <c r="Q178" s="26" t="b">
        <f>AND('RIDE DATA'!$A$5&lt;'Registration Data'!$P178,'RIDE DATA'!$B$5&gt;'Registration Data'!$P178)</f>
        <v>1</v>
      </c>
      <c r="R178" s="26">
        <f t="shared" si="32"/>
        <v>8.6999999999999993</v>
      </c>
      <c r="S178" s="24">
        <f>COUNTIF('Historical Registration Data'!D:D,'Registration Data'!C75)</f>
        <v>0</v>
      </c>
      <c r="T178" s="27">
        <f t="shared" si="33"/>
        <v>298.7</v>
      </c>
      <c r="U178" s="28">
        <f t="shared" si="34"/>
        <v>1.1071984580028171</v>
      </c>
      <c r="V178" s="42">
        <f t="shared" si="35"/>
        <v>1071.9845800281714</v>
      </c>
    </row>
    <row r="179" spans="1:22" x14ac:dyDescent="0.25">
      <c r="A179" s="68" t="s">
        <v>26</v>
      </c>
      <c r="B179" s="57" t="s">
        <v>58</v>
      </c>
      <c r="C179" s="57" t="s">
        <v>59</v>
      </c>
      <c r="D179" s="58">
        <v>372</v>
      </c>
      <c r="E179" s="54"/>
      <c r="F179" s="22">
        <f t="shared" si="30"/>
        <v>349.68</v>
      </c>
      <c r="G179" s="23">
        <f t="shared" si="31"/>
        <v>349.68</v>
      </c>
      <c r="H179" s="59"/>
      <c r="I179" s="59"/>
      <c r="J179" s="59"/>
      <c r="K179" s="59"/>
      <c r="L179" s="59"/>
      <c r="O179" s="25">
        <f>IFERROR(VLOOKUP(C:C,'Results Data'!A:F,6,FALSE), "Not Found")</f>
        <v>380</v>
      </c>
      <c r="P179" s="26">
        <f>IFERROR(VLOOKUP(C:C,'Results Data'!A:M,13,FALSE), "Not Found")</f>
        <v>76</v>
      </c>
      <c r="Q179" s="26" t="b">
        <f>AND('RIDE DATA'!$A$5&lt;'Registration Data'!$P179,'RIDE DATA'!$B$5&gt;'Registration Data'!$P179)</f>
        <v>1</v>
      </c>
      <c r="R179" s="26">
        <f t="shared" si="32"/>
        <v>11.4</v>
      </c>
      <c r="S179" s="24">
        <f>COUNTIF('Historical Registration Data'!D:D,'Registration Data'!C15)</f>
        <v>0</v>
      </c>
      <c r="T179" s="27">
        <f t="shared" si="33"/>
        <v>391.4</v>
      </c>
      <c r="U179" s="28">
        <f t="shared" si="34"/>
        <v>1.1193090825897962</v>
      </c>
      <c r="V179" s="42">
        <f t="shared" si="35"/>
        <v>1193.0908258979623</v>
      </c>
    </row>
    <row r="180" spans="1:22" x14ac:dyDescent="0.25">
      <c r="A180" s="65" t="s">
        <v>28</v>
      </c>
      <c r="B180" s="10" t="s">
        <v>342</v>
      </c>
      <c r="C180" s="10" t="s">
        <v>343</v>
      </c>
      <c r="D180" s="56">
        <v>404</v>
      </c>
      <c r="F180" s="22">
        <f t="shared" si="30"/>
        <v>379.76</v>
      </c>
      <c r="G180" s="23">
        <f t="shared" si="31"/>
        <v>379.76</v>
      </c>
      <c r="H180" s="59" t="s">
        <v>404</v>
      </c>
      <c r="I180" s="59" t="s">
        <v>407</v>
      </c>
      <c r="J180" s="59" t="s">
        <v>438</v>
      </c>
      <c r="K180" s="59"/>
      <c r="L180" s="59"/>
      <c r="O180" s="25">
        <f>IFERROR(VLOOKUP(C:C,'Results Data'!A:F,6,FALSE), "Not Found")</f>
        <v>417</v>
      </c>
      <c r="P180" s="26">
        <f>IFERROR(VLOOKUP(C:C,'Results Data'!A:M,13,FALSE), "Not Found")</f>
        <v>79</v>
      </c>
      <c r="Q180" s="26" t="b">
        <f>AND('RIDE DATA'!$A$5&lt;'Registration Data'!$P180,'RIDE DATA'!$B$5&gt;'Registration Data'!$P180)</f>
        <v>0</v>
      </c>
      <c r="R180" s="26">
        <f t="shared" si="32"/>
        <v>0</v>
      </c>
      <c r="S180" s="24">
        <f>COUNTIF('Historical Registration Data'!D:D,'Registration Data'!C162)</f>
        <v>0</v>
      </c>
      <c r="T180" s="27">
        <f t="shared" si="33"/>
        <v>417</v>
      </c>
      <c r="U180" s="28">
        <f t="shared" si="34"/>
        <v>1.0980619338529598</v>
      </c>
      <c r="V180" s="42">
        <f t="shared" si="35"/>
        <v>980.61933852959805</v>
      </c>
    </row>
    <row r="181" spans="1:22" x14ac:dyDescent="0.25">
      <c r="A181" s="67" t="s">
        <v>29</v>
      </c>
      <c r="B181" s="57" t="s">
        <v>181</v>
      </c>
      <c r="C181" s="57" t="s">
        <v>182</v>
      </c>
      <c r="D181" s="58">
        <v>366</v>
      </c>
      <c r="E181" s="54"/>
      <c r="F181" s="22">
        <f t="shared" si="30"/>
        <v>344.03999999999996</v>
      </c>
      <c r="G181" s="23">
        <f t="shared" si="31"/>
        <v>344.03999999999996</v>
      </c>
      <c r="H181" s="59"/>
      <c r="I181" s="59"/>
      <c r="J181" s="59"/>
      <c r="K181" s="59"/>
      <c r="L181" s="59"/>
      <c r="O181" s="25">
        <f>IFERROR(VLOOKUP(C:C,'Results Data'!A:F,6,FALSE), "Not Found")</f>
        <v>375</v>
      </c>
      <c r="P181" s="26">
        <f>IFERROR(VLOOKUP(C:C,'Results Data'!A:M,13,FALSE), "Not Found")</f>
        <v>83</v>
      </c>
      <c r="Q181" s="26" t="b">
        <f>AND('RIDE DATA'!$A$5&lt;'Registration Data'!$P181,'RIDE DATA'!$B$5&gt;'Registration Data'!$P181)</f>
        <v>0</v>
      </c>
      <c r="R181" s="26">
        <f t="shared" si="32"/>
        <v>0</v>
      </c>
      <c r="S181" s="24">
        <f>COUNTIF('Historical Registration Data'!D:D,'Registration Data'!C77)</f>
        <v>0</v>
      </c>
      <c r="T181" s="27">
        <f t="shared" si="33"/>
        <v>375</v>
      </c>
      <c r="U181" s="28">
        <f t="shared" si="34"/>
        <v>1.0899895361004535</v>
      </c>
      <c r="V181" s="42">
        <f t="shared" si="35"/>
        <v>899.89536100453461</v>
      </c>
    </row>
    <row r="182" spans="1:22" x14ac:dyDescent="0.25">
      <c r="A182" s="67" t="s">
        <v>29</v>
      </c>
      <c r="B182" s="57" t="s">
        <v>127</v>
      </c>
      <c r="C182" s="57" t="s">
        <v>128</v>
      </c>
      <c r="D182" s="58">
        <v>540</v>
      </c>
      <c r="E182" s="54"/>
      <c r="F182" s="22">
        <f t="shared" si="30"/>
        <v>507.59999999999997</v>
      </c>
      <c r="G182" s="23">
        <f t="shared" si="31"/>
        <v>507.59999999999997</v>
      </c>
      <c r="H182" s="59" t="s">
        <v>416</v>
      </c>
      <c r="I182" s="59" t="s">
        <v>407</v>
      </c>
      <c r="J182" s="59" t="s">
        <v>421</v>
      </c>
      <c r="K182" s="59"/>
      <c r="L182" s="59"/>
      <c r="O182" s="25">
        <f>IFERROR(VLOOKUP(C:C,'Results Data'!A:F,6,FALSE), "Not Found")</f>
        <v>560</v>
      </c>
      <c r="P182" s="26">
        <f>IFERROR(VLOOKUP(C:C,'Results Data'!A:M,13,FALSE), "Not Found")</f>
        <v>78</v>
      </c>
      <c r="Q182" s="26" t="b">
        <f>AND('RIDE DATA'!$A$5&lt;'Registration Data'!$P182,'RIDE DATA'!$B$5&gt;'Registration Data'!$P182)</f>
        <v>1</v>
      </c>
      <c r="R182" s="26">
        <f t="shared" si="32"/>
        <v>16.8</v>
      </c>
      <c r="S182" s="24">
        <f>COUNTIF('Historical Registration Data'!D:D,'Registration Data'!C50)</f>
        <v>0</v>
      </c>
      <c r="T182" s="27">
        <f t="shared" si="33"/>
        <v>576.79999999999995</v>
      </c>
      <c r="U182" s="28">
        <f t="shared" si="34"/>
        <v>1.1363278171788811</v>
      </c>
      <c r="V182" s="72">
        <v>1200</v>
      </c>
    </row>
    <row r="183" spans="1:22" x14ac:dyDescent="0.25">
      <c r="A183" s="68" t="s">
        <v>26</v>
      </c>
      <c r="B183" s="57" t="s">
        <v>227</v>
      </c>
      <c r="C183" s="57" t="s">
        <v>228</v>
      </c>
      <c r="D183" s="58">
        <v>292</v>
      </c>
      <c r="E183" s="54"/>
      <c r="F183" s="22">
        <f t="shared" si="30"/>
        <v>274.47999999999996</v>
      </c>
      <c r="G183" s="23">
        <f t="shared" si="31"/>
        <v>274.47999999999996</v>
      </c>
      <c r="H183" s="59"/>
      <c r="I183" s="59"/>
      <c r="J183" s="59"/>
      <c r="K183" s="59"/>
      <c r="L183" s="59"/>
      <c r="O183" s="25">
        <f>IFERROR(VLOOKUP(C:C,'Results Data'!A:F,6,FALSE), "Not Found")</f>
        <v>276</v>
      </c>
      <c r="P183" s="26">
        <f>IFERROR(VLOOKUP(C:C,'Results Data'!A:M,13,FALSE), "Not Found")</f>
        <v>62</v>
      </c>
      <c r="Q183" s="26" t="b">
        <f>AND('RIDE DATA'!$A$5&lt;'Registration Data'!$P183,'RIDE DATA'!$B$5&gt;'Registration Data'!$P183)</f>
        <v>0</v>
      </c>
      <c r="R183" s="26">
        <f t="shared" si="32"/>
        <v>0</v>
      </c>
      <c r="S183" s="24">
        <f>COUNTIF('Historical Registration Data'!D:D,'Registration Data'!C100)</f>
        <v>0</v>
      </c>
      <c r="T183" s="27">
        <f t="shared" si="33"/>
        <v>276</v>
      </c>
      <c r="U183" s="28">
        <f t="shared" si="34"/>
        <v>1.0055377440979307</v>
      </c>
      <c r="V183" s="42">
        <f t="shared" si="35"/>
        <v>55.377440979307302</v>
      </c>
    </row>
    <row r="184" spans="1:22" x14ac:dyDescent="0.25">
      <c r="A184" s="68" t="s">
        <v>26</v>
      </c>
      <c r="B184" s="57" t="s">
        <v>147</v>
      </c>
      <c r="C184" s="57" t="s">
        <v>148</v>
      </c>
      <c r="D184" s="58">
        <v>471</v>
      </c>
      <c r="E184" s="54"/>
      <c r="F184" s="22">
        <f t="shared" si="30"/>
        <v>442.73999999999995</v>
      </c>
      <c r="G184" s="23">
        <f t="shared" si="31"/>
        <v>442.73999999999995</v>
      </c>
      <c r="H184" s="59" t="s">
        <v>414</v>
      </c>
      <c r="I184" s="59" t="s">
        <v>405</v>
      </c>
      <c r="J184" s="59"/>
      <c r="K184" s="59"/>
      <c r="L184" s="59" t="s">
        <v>426</v>
      </c>
      <c r="O184" s="25">
        <f>IFERROR(VLOOKUP(C:C,'Results Data'!A:F,6,FALSE), "Not Found")</f>
        <v>446</v>
      </c>
      <c r="P184" s="26">
        <f>IFERROR(VLOOKUP(C:C,'Results Data'!A:M,13,FALSE), "Not Found")</f>
        <v>76</v>
      </c>
      <c r="Q184" s="26" t="b">
        <f>AND('RIDE DATA'!$A$5&lt;'Registration Data'!$P184,'RIDE DATA'!$B$5&gt;'Registration Data'!$P184)</f>
        <v>1</v>
      </c>
      <c r="R184" s="26">
        <f t="shared" si="32"/>
        <v>13.379999999999999</v>
      </c>
      <c r="S184" s="24">
        <f>COUNTIF('Historical Registration Data'!D:D,'Registration Data'!C60)</f>
        <v>0</v>
      </c>
      <c r="T184" s="27">
        <f t="shared" si="33"/>
        <v>459.38</v>
      </c>
      <c r="U184" s="28">
        <f t="shared" si="34"/>
        <v>1.0375841351583324</v>
      </c>
      <c r="V184" s="42">
        <f t="shared" si="35"/>
        <v>375.84135158332367</v>
      </c>
    </row>
    <row r="185" spans="1:22" x14ac:dyDescent="0.25">
      <c r="A185" s="68" t="s">
        <v>26</v>
      </c>
      <c r="B185" s="57" t="s">
        <v>119</v>
      </c>
      <c r="C185" s="57" t="s">
        <v>120</v>
      </c>
      <c r="D185" s="58">
        <v>510</v>
      </c>
      <c r="E185" s="54"/>
      <c r="F185" s="22">
        <f t="shared" si="30"/>
        <v>479.4</v>
      </c>
      <c r="G185" s="23">
        <f t="shared" si="31"/>
        <v>479.4</v>
      </c>
      <c r="H185" s="59"/>
      <c r="I185" s="59"/>
      <c r="J185" s="59"/>
      <c r="K185" s="59"/>
      <c r="L185" s="59"/>
      <c r="O185" s="25">
        <f>IFERROR(VLOOKUP(C:C,'Results Data'!A:F,6,FALSE), "Not Found")</f>
        <v>521</v>
      </c>
      <c r="P185" s="26">
        <f>IFERROR(VLOOKUP(C:C,'Results Data'!A:M,13,FALSE), "Not Found")</f>
        <v>82</v>
      </c>
      <c r="Q185" s="26" t="b">
        <f>AND('RIDE DATA'!$A$5&lt;'Registration Data'!$P185,'RIDE DATA'!$B$5&gt;'Registration Data'!$P185)</f>
        <v>0</v>
      </c>
      <c r="R185" s="26">
        <f t="shared" si="32"/>
        <v>0</v>
      </c>
      <c r="S185" s="24">
        <f>COUNTIF('Historical Registration Data'!D:D,'Registration Data'!C46)</f>
        <v>0</v>
      </c>
      <c r="T185" s="27">
        <f t="shared" si="33"/>
        <v>521</v>
      </c>
      <c r="U185" s="28">
        <f t="shared" si="34"/>
        <v>1.0867751355861495</v>
      </c>
      <c r="V185" s="42">
        <f t="shared" si="35"/>
        <v>867.75135586149463</v>
      </c>
    </row>
    <row r="186" spans="1:22" x14ac:dyDescent="0.25">
      <c r="A186" s="67"/>
      <c r="B186" s="57" t="s">
        <v>316</v>
      </c>
      <c r="C186" s="57" t="s">
        <v>317</v>
      </c>
      <c r="D186" s="58">
        <v>400</v>
      </c>
      <c r="E186" s="54"/>
      <c r="F186" s="22">
        <f t="shared" si="30"/>
        <v>376</v>
      </c>
      <c r="G186" s="23">
        <f t="shared" si="31"/>
        <v>376</v>
      </c>
      <c r="H186" s="59" t="s">
        <v>404</v>
      </c>
      <c r="I186" s="59" t="s">
        <v>405</v>
      </c>
      <c r="J186" s="59"/>
      <c r="K186" s="59"/>
      <c r="L186" s="59" t="s">
        <v>417</v>
      </c>
      <c r="O186" s="25">
        <f>IFERROR(VLOOKUP(C:C,'Results Data'!A:F,6,FALSE), "Not Found")</f>
        <v>0</v>
      </c>
      <c r="P186" s="26">
        <f>IFERROR(VLOOKUP(C:C,'Results Data'!A:M,13,FALSE), "Not Found")</f>
        <v>0</v>
      </c>
      <c r="Q186" s="26" t="b">
        <f>AND('RIDE DATA'!$A$5&lt;'Registration Data'!$P186,'RIDE DATA'!$B$5&gt;'Registration Data'!$P186)</f>
        <v>0</v>
      </c>
      <c r="R186" s="26">
        <f t="shared" si="32"/>
        <v>0</v>
      </c>
      <c r="S186" s="24">
        <f>COUNTIF('Historical Registration Data'!D:D,'Registration Data'!C148)</f>
        <v>0</v>
      </c>
      <c r="T186" s="27">
        <f t="shared" si="33"/>
        <v>0</v>
      </c>
      <c r="U186" s="28">
        <f t="shared" si="34"/>
        <v>0</v>
      </c>
      <c r="V186" s="42">
        <f t="shared" si="35"/>
        <v>0</v>
      </c>
    </row>
    <row r="187" spans="1:22" x14ac:dyDescent="0.25">
      <c r="A187" s="64" t="s">
        <v>28</v>
      </c>
      <c r="B187" s="57" t="s">
        <v>201</v>
      </c>
      <c r="C187" s="57" t="s">
        <v>202</v>
      </c>
      <c r="D187" s="58">
        <v>340</v>
      </c>
      <c r="E187" s="54" t="s">
        <v>441</v>
      </c>
      <c r="F187" s="22">
        <f t="shared" si="30"/>
        <v>319.59999999999997</v>
      </c>
      <c r="G187" s="23">
        <f t="shared" si="31"/>
        <v>319.59999999999997</v>
      </c>
      <c r="H187" s="59" t="s">
        <v>404</v>
      </c>
      <c r="I187" s="59" t="s">
        <v>405</v>
      </c>
      <c r="J187" s="59"/>
      <c r="K187" s="59"/>
      <c r="L187" s="59" t="s">
        <v>406</v>
      </c>
      <c r="O187" s="25">
        <f>IFERROR(VLOOKUP(C:C,'Results Data'!A:F,6,FALSE), "Not Found")</f>
        <v>351</v>
      </c>
      <c r="P187" s="26">
        <f>IFERROR(VLOOKUP(C:C,'Results Data'!A:M,13,FALSE), "Not Found")</f>
        <v>75</v>
      </c>
      <c r="Q187" s="26" t="b">
        <f>AND('RIDE DATA'!$A$5&lt;'Registration Data'!$P187,'RIDE DATA'!$B$5&gt;'Registration Data'!$P187)</f>
        <v>1</v>
      </c>
      <c r="R187" s="26">
        <f t="shared" si="32"/>
        <v>10.53</v>
      </c>
      <c r="S187" s="24">
        <f>COUNTIF('Historical Registration Data'!D:D,'Registration Data'!C87)</f>
        <v>0</v>
      </c>
      <c r="T187" s="27">
        <f t="shared" si="33"/>
        <v>361.53</v>
      </c>
      <c r="U187" s="28">
        <f t="shared" si="34"/>
        <v>1.1311952440550688</v>
      </c>
      <c r="V187" s="72">
        <v>1200</v>
      </c>
    </row>
    <row r="188" spans="1:22" x14ac:dyDescent="0.25">
      <c r="A188" s="67" t="s">
        <v>29</v>
      </c>
      <c r="B188" s="57" t="s">
        <v>273</v>
      </c>
      <c r="C188" s="57" t="s">
        <v>274</v>
      </c>
      <c r="D188" s="58">
        <v>580</v>
      </c>
      <c r="E188" s="54"/>
      <c r="F188" s="22">
        <f t="shared" si="30"/>
        <v>545.19999999999993</v>
      </c>
      <c r="G188" s="23">
        <f t="shared" si="31"/>
        <v>545.19999999999993</v>
      </c>
      <c r="H188" s="59"/>
      <c r="I188" s="59"/>
      <c r="J188" s="59"/>
      <c r="K188" s="59"/>
      <c r="L188" s="59"/>
      <c r="O188" s="25">
        <f>IFERROR(VLOOKUP(C:C,'Results Data'!A:F,6,FALSE), "Not Found")</f>
        <v>596</v>
      </c>
      <c r="P188" s="26">
        <f>IFERROR(VLOOKUP(C:C,'Results Data'!A:M,13,FALSE), "Not Found")</f>
        <v>73</v>
      </c>
      <c r="Q188" s="26" t="b">
        <f>AND('RIDE DATA'!$A$5&lt;'Registration Data'!$P188,'RIDE DATA'!$B$5&gt;'Registration Data'!$P188)</f>
        <v>1</v>
      </c>
      <c r="R188" s="26">
        <f t="shared" si="32"/>
        <v>17.88</v>
      </c>
      <c r="S188" s="24">
        <f>COUNTIF('Historical Registration Data'!D:D,'Registration Data'!C124)</f>
        <v>0</v>
      </c>
      <c r="T188" s="27">
        <f t="shared" si="33"/>
        <v>613.88</v>
      </c>
      <c r="U188" s="28">
        <f t="shared" si="34"/>
        <v>1.1259721203228175</v>
      </c>
      <c r="V188" s="72">
        <v>1200</v>
      </c>
    </row>
    <row r="189" spans="1:22" x14ac:dyDescent="0.25">
      <c r="A189" s="69" t="s">
        <v>26</v>
      </c>
      <c r="B189" s="10" t="s">
        <v>442</v>
      </c>
      <c r="C189" s="10" t="s">
        <v>443</v>
      </c>
      <c r="D189" s="56">
        <v>750</v>
      </c>
      <c r="F189" s="22">
        <f t="shared" si="30"/>
        <v>705</v>
      </c>
      <c r="G189" s="23">
        <f t="shared" si="31"/>
        <v>705</v>
      </c>
      <c r="H189" s="59"/>
      <c r="I189" s="59"/>
      <c r="J189" s="59"/>
      <c r="K189" s="59"/>
      <c r="L189" s="59"/>
      <c r="O189" s="25">
        <f>IFERROR(VLOOKUP(C:C,'Results Data'!A:F,6,FALSE), "Not Found")</f>
        <v>764</v>
      </c>
      <c r="P189" s="26">
        <f>IFERROR(VLOOKUP(C:C,'Results Data'!A:M,13,FALSE), "Not Found")</f>
        <v>76</v>
      </c>
      <c r="Q189" s="26" t="b">
        <f>AND('RIDE DATA'!$A$5&lt;'Registration Data'!$P189,'RIDE DATA'!$B$5&gt;'Registration Data'!$P189)</f>
        <v>1</v>
      </c>
      <c r="R189" s="26">
        <f t="shared" si="32"/>
        <v>22.919999999999998</v>
      </c>
      <c r="S189" s="24">
        <f>COUNTIF('Historical Registration Data'!D:D,'Registration Data'!#REF!)</f>
        <v>0</v>
      </c>
      <c r="T189" s="27">
        <f t="shared" si="33"/>
        <v>786.92</v>
      </c>
      <c r="U189" s="28">
        <f t="shared" si="34"/>
        <v>1.1161985815602837</v>
      </c>
      <c r="V189" s="42">
        <f t="shared" si="35"/>
        <v>1161.9858156028374</v>
      </c>
    </row>
    <row r="190" spans="1:22" x14ac:dyDescent="0.25">
      <c r="A190" s="69" t="s">
        <v>26</v>
      </c>
      <c r="B190" s="10" t="s">
        <v>444</v>
      </c>
      <c r="C190" s="10" t="s">
        <v>445</v>
      </c>
      <c r="D190" s="56">
        <v>526</v>
      </c>
      <c r="F190" s="22">
        <f t="shared" ref="F190:F193" si="36">D190*0.94</f>
        <v>494.44</v>
      </c>
      <c r="G190" s="23">
        <f t="shared" ref="G190:G193" si="37">IF(O190="Not Found",0,F190)</f>
        <v>494.44</v>
      </c>
      <c r="H190" s="59"/>
      <c r="I190" s="59"/>
      <c r="J190" s="59"/>
      <c r="K190" s="59"/>
      <c r="L190" s="59"/>
      <c r="O190" s="25">
        <f>IFERROR(VLOOKUP(C:C,'Results Data'!A:F,6,FALSE), "Not Found")</f>
        <v>539</v>
      </c>
      <c r="P190" s="26">
        <f>IFERROR(VLOOKUP(C:C,'Results Data'!A:M,13,FALSE), "Not Found")</f>
        <v>75</v>
      </c>
      <c r="Q190" s="26" t="b">
        <f>AND('RIDE DATA'!$A$5&lt;'Registration Data'!$P190,'RIDE DATA'!$B$5&gt;'Registration Data'!$P190)</f>
        <v>1</v>
      </c>
      <c r="R190" s="26">
        <f t="shared" ref="R190:R193" si="38">IF(Q190=TRUE,O190*0.03,0)</f>
        <v>16.169999999999998</v>
      </c>
      <c r="S190" s="24">
        <f>COUNTIF('Historical Registration Data'!D:D,'Registration Data'!#REF!)</f>
        <v>0</v>
      </c>
      <c r="T190" s="27">
        <f t="shared" ref="T190:T193" si="39">R190+O190</f>
        <v>555.16999999999996</v>
      </c>
      <c r="U190" s="28">
        <f t="shared" ref="U190:U193" si="40">T190/F190</f>
        <v>1.1228258231534665</v>
      </c>
      <c r="V190" s="72">
        <v>1200</v>
      </c>
    </row>
    <row r="191" spans="1:22" x14ac:dyDescent="0.25">
      <c r="A191" s="69" t="s">
        <v>26</v>
      </c>
      <c r="B191" s="10" t="s">
        <v>451</v>
      </c>
      <c r="C191" s="10" t="s">
        <v>450</v>
      </c>
      <c r="D191" s="56">
        <v>427</v>
      </c>
      <c r="F191" s="22">
        <f t="shared" si="36"/>
        <v>401.38</v>
      </c>
      <c r="G191" s="23">
        <f t="shared" si="37"/>
        <v>401.38</v>
      </c>
      <c r="H191" s="59"/>
      <c r="I191" s="59"/>
      <c r="J191" s="59"/>
      <c r="K191" s="59"/>
      <c r="L191" s="59"/>
      <c r="O191" s="25">
        <f>IFERROR(VLOOKUP(C:C,'Results Data'!A:F,6,FALSE), "Not Found")</f>
        <v>438</v>
      </c>
      <c r="P191" s="26">
        <f>IFERROR(VLOOKUP(C:C,'Results Data'!A:M,13,FALSE), "Not Found")</f>
        <v>76</v>
      </c>
      <c r="Q191" s="26" t="b">
        <f>AND('RIDE DATA'!$A$5&lt;'Registration Data'!$P191,'RIDE DATA'!$B$5&gt;'Registration Data'!$P191)</f>
        <v>1</v>
      </c>
      <c r="R191" s="26">
        <f t="shared" si="38"/>
        <v>13.139999999999999</v>
      </c>
      <c r="S191" s="24">
        <f>COUNTIF('Historical Registration Data'!D:D,'Registration Data'!#REF!)</f>
        <v>0</v>
      </c>
      <c r="T191" s="27">
        <f t="shared" si="39"/>
        <v>451.14</v>
      </c>
      <c r="U191" s="28">
        <f t="shared" si="40"/>
        <v>1.123972295580248</v>
      </c>
      <c r="V191" s="72">
        <v>1200</v>
      </c>
    </row>
    <row r="192" spans="1:22" x14ac:dyDescent="0.25">
      <c r="A192" s="65" t="s">
        <v>28</v>
      </c>
      <c r="B192" s="10" t="s">
        <v>446</v>
      </c>
      <c r="C192" s="10" t="s">
        <v>447</v>
      </c>
      <c r="D192" s="56">
        <v>356</v>
      </c>
      <c r="F192" s="22">
        <f t="shared" si="36"/>
        <v>334.64</v>
      </c>
      <c r="G192" s="23">
        <f t="shared" si="37"/>
        <v>334.64</v>
      </c>
      <c r="H192" s="59"/>
      <c r="I192" s="59"/>
      <c r="J192" s="59"/>
      <c r="K192" s="59"/>
      <c r="L192" s="59"/>
      <c r="O192" s="25">
        <f>IFERROR(VLOOKUP(C:C,'Results Data'!A:F,6,FALSE), "Not Found")</f>
        <v>358</v>
      </c>
      <c r="P192" s="26">
        <f>IFERROR(VLOOKUP(C:C,'Results Data'!A:M,13,FALSE), "Not Found")</f>
        <v>73</v>
      </c>
      <c r="Q192" s="26" t="b">
        <f>AND('RIDE DATA'!$A$5&lt;'Registration Data'!$P192,'RIDE DATA'!$B$5&gt;'Registration Data'!$P192)</f>
        <v>1</v>
      </c>
      <c r="R192" s="26">
        <f t="shared" si="38"/>
        <v>10.74</v>
      </c>
      <c r="S192" s="24">
        <f>COUNTIF('Historical Registration Data'!D:D,'Registration Data'!#REF!)</f>
        <v>0</v>
      </c>
      <c r="T192" s="27">
        <f t="shared" si="39"/>
        <v>368.74</v>
      </c>
      <c r="U192" s="28">
        <f t="shared" si="40"/>
        <v>1.1019005498446093</v>
      </c>
      <c r="V192" s="42">
        <f t="shared" si="35"/>
        <v>1019.0054984460928</v>
      </c>
    </row>
    <row r="193" spans="1:22" x14ac:dyDescent="0.25">
      <c r="A193" s="71" t="s">
        <v>29</v>
      </c>
      <c r="B193" s="10" t="s">
        <v>448</v>
      </c>
      <c r="C193" s="10" t="s">
        <v>449</v>
      </c>
      <c r="D193" s="56">
        <v>431</v>
      </c>
      <c r="F193" s="22">
        <f t="shared" si="36"/>
        <v>405.14</v>
      </c>
      <c r="G193" s="23">
        <f t="shared" si="37"/>
        <v>405.14</v>
      </c>
      <c r="H193" s="59"/>
      <c r="I193" s="59"/>
      <c r="J193" s="59"/>
      <c r="K193" s="59"/>
      <c r="L193" s="59"/>
      <c r="O193" s="25">
        <f>IFERROR(VLOOKUP(C:C,'Results Data'!A:F,6,FALSE), "Not Found")</f>
        <v>388</v>
      </c>
      <c r="P193" s="26">
        <f>IFERROR(VLOOKUP(C:C,'Results Data'!A:M,13,FALSE), "Not Found")</f>
        <v>75</v>
      </c>
      <c r="Q193" s="26" t="b">
        <f>AND('RIDE DATA'!$A$5&lt;'Registration Data'!$P193,'RIDE DATA'!$B$5&gt;'Registration Data'!$P193)</f>
        <v>1</v>
      </c>
      <c r="R193" s="26">
        <f t="shared" si="38"/>
        <v>11.639999999999999</v>
      </c>
      <c r="S193" s="24">
        <f>COUNTIF('Historical Registration Data'!D:D,'Registration Data'!C194)</f>
        <v>0</v>
      </c>
      <c r="T193" s="27">
        <f t="shared" si="39"/>
        <v>399.64</v>
      </c>
      <c r="U193" s="28">
        <f t="shared" si="40"/>
        <v>0.98642444587056322</v>
      </c>
      <c r="V193" s="42">
        <f t="shared" si="35"/>
        <v>0</v>
      </c>
    </row>
    <row r="194" spans="1:22" ht="15" x14ac:dyDescent="0.2">
      <c r="A194" s="10"/>
      <c r="B194" s="10"/>
      <c r="C194" s="10"/>
      <c r="D194" s="56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</row>
    <row r="195" spans="1:22" ht="15" x14ac:dyDescent="0.2">
      <c r="A195" s="10"/>
      <c r="B195" s="10"/>
      <c r="C195" s="10"/>
      <c r="D195" s="56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</row>
    <row r="196" spans="1:22" ht="15" x14ac:dyDescent="0.2">
      <c r="A196" s="10"/>
      <c r="B196" s="10"/>
      <c r="C196" s="10"/>
      <c r="D196" s="56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</row>
    <row r="197" spans="1:22" ht="15" x14ac:dyDescent="0.2">
      <c r="A197" s="10"/>
      <c r="B197" s="10"/>
      <c r="C197" s="10"/>
      <c r="D197" s="56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</row>
    <row r="198" spans="1:22" ht="15" x14ac:dyDescent="0.2">
      <c r="A198" s="10"/>
      <c r="B198" s="10"/>
      <c r="C198" s="10"/>
      <c r="D198" s="56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</row>
    <row r="199" spans="1:22" ht="15" x14ac:dyDescent="0.2">
      <c r="A199" s="10"/>
      <c r="B199" s="10"/>
      <c r="C199" s="10"/>
      <c r="D199" s="56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</row>
    <row r="200" spans="1:22" ht="15" x14ac:dyDescent="0.2">
      <c r="A200" s="10"/>
      <c r="B200" s="10"/>
      <c r="C200" s="10"/>
      <c r="D200" s="56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</row>
    <row r="201" spans="1:22" ht="15" x14ac:dyDescent="0.2">
      <c r="A201" s="10"/>
      <c r="B201" s="10"/>
      <c r="C201" s="10"/>
      <c r="D201" s="56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</row>
    <row r="202" spans="1:22" ht="15" x14ac:dyDescent="0.2">
      <c r="A202" s="10"/>
      <c r="B202" s="10"/>
      <c r="C202" s="10"/>
      <c r="D202" s="56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</row>
    <row r="203" spans="1:22" ht="15" x14ac:dyDescent="0.2">
      <c r="A203" s="10"/>
      <c r="B203" s="10"/>
      <c r="C203" s="10"/>
      <c r="D203" s="56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</row>
    <row r="204" spans="1:22" ht="15" x14ac:dyDescent="0.2">
      <c r="A204" s="10"/>
      <c r="B204" s="10"/>
      <c r="C204" s="10"/>
      <c r="D204" s="56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</row>
    <row r="205" spans="1:22" ht="15" x14ac:dyDescent="0.2">
      <c r="A205" s="10"/>
      <c r="B205" s="10"/>
      <c r="C205" s="10"/>
      <c r="D205" s="56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</row>
    <row r="206" spans="1:22" ht="15" x14ac:dyDescent="0.2">
      <c r="A206" s="10"/>
      <c r="B206" s="10"/>
      <c r="C206" s="10"/>
      <c r="D206" s="56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</row>
    <row r="207" spans="1:22" ht="15" x14ac:dyDescent="0.2">
      <c r="A207" s="10"/>
      <c r="B207" s="10"/>
      <c r="C207" s="10"/>
      <c r="D207" s="56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</row>
    <row r="208" spans="1:22" ht="15" x14ac:dyDescent="0.2">
      <c r="A208" s="10"/>
      <c r="B208" s="10"/>
      <c r="C208" s="10"/>
      <c r="D208" s="56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</row>
    <row r="209" spans="4:5" s="10" customFormat="1" ht="15" x14ac:dyDescent="0.2">
      <c r="D209" s="56"/>
      <c r="E209" s="56"/>
    </row>
    <row r="210" spans="4:5" s="10" customFormat="1" ht="15" x14ac:dyDescent="0.2">
      <c r="D210" s="56"/>
      <c r="E210" s="56"/>
    </row>
    <row r="211" spans="4:5" s="10" customFormat="1" ht="15" x14ac:dyDescent="0.2">
      <c r="D211" s="56"/>
      <c r="E211" s="56"/>
    </row>
    <row r="212" spans="4:5" s="10" customFormat="1" ht="15" x14ac:dyDescent="0.2">
      <c r="D212" s="56"/>
      <c r="E212" s="56"/>
    </row>
    <row r="213" spans="4:5" s="10" customFormat="1" ht="15" x14ac:dyDescent="0.2">
      <c r="D213" s="56"/>
      <c r="E213" s="56"/>
    </row>
    <row r="214" spans="4:5" s="10" customFormat="1" ht="15" x14ac:dyDescent="0.2">
      <c r="D214" s="56"/>
      <c r="E214" s="56"/>
    </row>
    <row r="215" spans="4:5" s="10" customFormat="1" ht="15" x14ac:dyDescent="0.2">
      <c r="D215" s="56"/>
      <c r="E215" s="56"/>
    </row>
    <row r="216" spans="4:5" s="10" customFormat="1" ht="15" x14ac:dyDescent="0.2">
      <c r="D216" s="56"/>
      <c r="E216" s="56"/>
    </row>
    <row r="217" spans="4:5" s="10" customFormat="1" ht="15" x14ac:dyDescent="0.2">
      <c r="D217" s="56"/>
      <c r="E217" s="56"/>
    </row>
    <row r="218" spans="4:5" s="10" customFormat="1" ht="15" x14ac:dyDescent="0.2">
      <c r="D218" s="56"/>
      <c r="E218" s="56"/>
    </row>
    <row r="219" spans="4:5" s="10" customFormat="1" ht="15" x14ac:dyDescent="0.2">
      <c r="D219" s="56"/>
      <c r="E219" s="56"/>
    </row>
    <row r="220" spans="4:5" s="10" customFormat="1" ht="15" x14ac:dyDescent="0.2">
      <c r="D220" s="56"/>
      <c r="E220" s="56"/>
    </row>
    <row r="221" spans="4:5" s="10" customFormat="1" ht="15" x14ac:dyDescent="0.2">
      <c r="D221" s="56"/>
      <c r="E221" s="56"/>
    </row>
    <row r="222" spans="4:5" s="10" customFormat="1" ht="15" x14ac:dyDescent="0.2">
      <c r="D222" s="56"/>
      <c r="E222" s="56"/>
    </row>
    <row r="223" spans="4:5" s="10" customFormat="1" ht="15" x14ac:dyDescent="0.2">
      <c r="D223" s="56"/>
      <c r="E223" s="56"/>
    </row>
    <row r="224" spans="4:5" s="10" customFormat="1" ht="15" x14ac:dyDescent="0.2">
      <c r="D224" s="56"/>
      <c r="E224" s="56"/>
    </row>
    <row r="225" spans="4:5" s="10" customFormat="1" ht="15" x14ac:dyDescent="0.2">
      <c r="D225" s="56"/>
      <c r="E225" s="56"/>
    </row>
    <row r="226" spans="4:5" s="10" customFormat="1" ht="15" x14ac:dyDescent="0.2">
      <c r="D226" s="56"/>
      <c r="E226" s="56"/>
    </row>
    <row r="227" spans="4:5" s="10" customFormat="1" ht="15" x14ac:dyDescent="0.2">
      <c r="D227" s="56"/>
      <c r="E227" s="56"/>
    </row>
    <row r="228" spans="4:5" s="10" customFormat="1" ht="15" x14ac:dyDescent="0.2">
      <c r="D228" s="56"/>
      <c r="E228" s="56"/>
    </row>
    <row r="229" spans="4:5" s="10" customFormat="1" ht="15" x14ac:dyDescent="0.2">
      <c r="D229" s="56"/>
      <c r="E229" s="56"/>
    </row>
    <row r="230" spans="4:5" s="10" customFormat="1" ht="15" x14ac:dyDescent="0.2">
      <c r="D230" s="56"/>
      <c r="E230" s="56"/>
    </row>
    <row r="231" spans="4:5" s="10" customFormat="1" ht="15" x14ac:dyDescent="0.2">
      <c r="D231" s="56"/>
      <c r="E231" s="56"/>
    </row>
    <row r="232" spans="4:5" s="10" customFormat="1" ht="15" x14ac:dyDescent="0.2">
      <c r="D232" s="56"/>
      <c r="E232" s="56"/>
    </row>
    <row r="233" spans="4:5" s="10" customFormat="1" ht="15" x14ac:dyDescent="0.2">
      <c r="D233" s="56"/>
      <c r="E233" s="56"/>
    </row>
    <row r="234" spans="4:5" s="10" customFormat="1" ht="15" x14ac:dyDescent="0.2">
      <c r="D234" s="56"/>
      <c r="E234" s="56"/>
    </row>
    <row r="235" spans="4:5" s="10" customFormat="1" ht="15" x14ac:dyDescent="0.2">
      <c r="D235" s="56"/>
      <c r="E235" s="56"/>
    </row>
    <row r="236" spans="4:5" s="10" customFormat="1" ht="15" x14ac:dyDescent="0.2">
      <c r="D236" s="56"/>
      <c r="E236" s="56"/>
    </row>
    <row r="237" spans="4:5" s="10" customFormat="1" ht="15" x14ac:dyDescent="0.2">
      <c r="D237" s="56"/>
      <c r="E237" s="56"/>
    </row>
    <row r="238" spans="4:5" s="10" customFormat="1" ht="15" x14ac:dyDescent="0.2">
      <c r="D238" s="56"/>
      <c r="E238" s="56"/>
    </row>
    <row r="239" spans="4:5" s="10" customFormat="1" ht="15" x14ac:dyDescent="0.2">
      <c r="D239" s="56"/>
      <c r="E239" s="56"/>
    </row>
    <row r="240" spans="4:5" s="10" customFormat="1" ht="15" x14ac:dyDescent="0.2">
      <c r="D240" s="56"/>
      <c r="E240" s="56"/>
    </row>
    <row r="241" spans="4:5" s="10" customFormat="1" ht="15" x14ac:dyDescent="0.2">
      <c r="D241" s="56"/>
      <c r="E241" s="56"/>
    </row>
    <row r="242" spans="4:5" s="10" customFormat="1" ht="15" x14ac:dyDescent="0.2">
      <c r="D242" s="56"/>
      <c r="E242" s="56"/>
    </row>
    <row r="243" spans="4:5" s="10" customFormat="1" ht="15" x14ac:dyDescent="0.2">
      <c r="D243" s="56"/>
      <c r="E243" s="56"/>
    </row>
    <row r="244" spans="4:5" s="10" customFormat="1" ht="15" x14ac:dyDescent="0.2">
      <c r="D244" s="56"/>
      <c r="E244" s="56"/>
    </row>
    <row r="245" spans="4:5" s="10" customFormat="1" ht="15" x14ac:dyDescent="0.2">
      <c r="D245" s="56"/>
      <c r="E245" s="56"/>
    </row>
    <row r="246" spans="4:5" s="10" customFormat="1" ht="15" x14ac:dyDescent="0.2">
      <c r="D246" s="56"/>
      <c r="E246" s="56"/>
    </row>
    <row r="247" spans="4:5" s="10" customFormat="1" ht="15" x14ac:dyDescent="0.2">
      <c r="D247" s="56"/>
      <c r="E247" s="56"/>
    </row>
    <row r="248" spans="4:5" s="10" customFormat="1" ht="15" x14ac:dyDescent="0.2">
      <c r="D248" s="56"/>
      <c r="E248" s="56"/>
    </row>
    <row r="249" spans="4:5" s="10" customFormat="1" ht="15" x14ac:dyDescent="0.2">
      <c r="D249" s="56"/>
      <c r="E249" s="56"/>
    </row>
    <row r="250" spans="4:5" s="10" customFormat="1" ht="15" x14ac:dyDescent="0.2">
      <c r="D250" s="56"/>
      <c r="E250" s="56"/>
    </row>
    <row r="251" spans="4:5" s="10" customFormat="1" ht="15" x14ac:dyDescent="0.2">
      <c r="D251" s="56"/>
      <c r="E251" s="56"/>
    </row>
    <row r="252" spans="4:5" s="10" customFormat="1" ht="15" x14ac:dyDescent="0.2">
      <c r="D252" s="56"/>
      <c r="E252" s="56"/>
    </row>
    <row r="253" spans="4:5" s="10" customFormat="1" ht="15" x14ac:dyDescent="0.2">
      <c r="D253" s="56"/>
      <c r="E253" s="56"/>
    </row>
    <row r="254" spans="4:5" s="10" customFormat="1" ht="15" x14ac:dyDescent="0.2">
      <c r="D254" s="56"/>
      <c r="E254" s="56"/>
    </row>
    <row r="255" spans="4:5" s="10" customFormat="1" ht="15" x14ac:dyDescent="0.2">
      <c r="D255" s="56"/>
      <c r="E255" s="56"/>
    </row>
    <row r="256" spans="4:5" s="10" customFormat="1" ht="15" x14ac:dyDescent="0.2">
      <c r="D256" s="56"/>
      <c r="E256" s="56"/>
    </row>
    <row r="257" spans="4:5" s="10" customFormat="1" ht="15" x14ac:dyDescent="0.2">
      <c r="D257" s="56"/>
      <c r="E257" s="56"/>
    </row>
    <row r="258" spans="4:5" s="10" customFormat="1" ht="15" x14ac:dyDescent="0.2">
      <c r="D258" s="56"/>
      <c r="E258" s="56"/>
    </row>
    <row r="259" spans="4:5" s="10" customFormat="1" ht="15" x14ac:dyDescent="0.2">
      <c r="D259" s="56"/>
      <c r="E259" s="56"/>
    </row>
    <row r="260" spans="4:5" s="10" customFormat="1" ht="15" x14ac:dyDescent="0.2">
      <c r="D260" s="56"/>
      <c r="E260" s="56"/>
    </row>
    <row r="261" spans="4:5" s="10" customFormat="1" ht="15" x14ac:dyDescent="0.2">
      <c r="D261" s="56"/>
      <c r="E261" s="56"/>
    </row>
    <row r="262" spans="4:5" s="10" customFormat="1" ht="15" x14ac:dyDescent="0.2">
      <c r="D262" s="56"/>
      <c r="E262" s="56"/>
    </row>
    <row r="263" spans="4:5" s="10" customFormat="1" ht="15" x14ac:dyDescent="0.2">
      <c r="D263" s="56"/>
      <c r="E263" s="56"/>
    </row>
    <row r="264" spans="4:5" s="10" customFormat="1" ht="15" x14ac:dyDescent="0.2">
      <c r="D264" s="56"/>
      <c r="E264" s="56"/>
    </row>
    <row r="265" spans="4:5" s="10" customFormat="1" ht="15" x14ac:dyDescent="0.2">
      <c r="D265" s="56"/>
      <c r="E265" s="56"/>
    </row>
    <row r="266" spans="4:5" s="10" customFormat="1" ht="15" x14ac:dyDescent="0.2">
      <c r="D266" s="56"/>
      <c r="E266" s="56"/>
    </row>
    <row r="267" spans="4:5" s="10" customFormat="1" ht="15" x14ac:dyDescent="0.2">
      <c r="D267" s="56"/>
      <c r="E267" s="56"/>
    </row>
    <row r="268" spans="4:5" s="10" customFormat="1" ht="15" x14ac:dyDescent="0.2">
      <c r="D268" s="56"/>
      <c r="E268" s="56"/>
    </row>
    <row r="269" spans="4:5" s="10" customFormat="1" ht="15" x14ac:dyDescent="0.2">
      <c r="D269" s="56"/>
      <c r="E269" s="56"/>
    </row>
    <row r="270" spans="4:5" s="10" customFormat="1" ht="15" x14ac:dyDescent="0.2">
      <c r="D270" s="56"/>
      <c r="E270" s="56"/>
    </row>
    <row r="271" spans="4:5" s="10" customFormat="1" ht="15" x14ac:dyDescent="0.2">
      <c r="D271" s="56"/>
      <c r="E271" s="56"/>
    </row>
    <row r="272" spans="4:5" s="10" customFormat="1" ht="15" x14ac:dyDescent="0.2">
      <c r="D272" s="56"/>
      <c r="E272" s="56"/>
    </row>
    <row r="273" spans="4:5" s="10" customFormat="1" ht="15" x14ac:dyDescent="0.2">
      <c r="D273" s="56"/>
      <c r="E273" s="56"/>
    </row>
    <row r="274" spans="4:5" s="10" customFormat="1" ht="15" x14ac:dyDescent="0.2">
      <c r="D274" s="56"/>
      <c r="E274" s="56"/>
    </row>
    <row r="275" spans="4:5" s="10" customFormat="1" ht="15" x14ac:dyDescent="0.2">
      <c r="D275" s="56"/>
      <c r="E275" s="56"/>
    </row>
    <row r="276" spans="4:5" s="10" customFormat="1" ht="15" x14ac:dyDescent="0.2">
      <c r="D276" s="56"/>
      <c r="E276" s="56"/>
    </row>
    <row r="277" spans="4:5" s="10" customFormat="1" ht="15" x14ac:dyDescent="0.2">
      <c r="D277" s="56"/>
      <c r="E277" s="56"/>
    </row>
    <row r="278" spans="4:5" s="10" customFormat="1" ht="15" x14ac:dyDescent="0.2">
      <c r="D278" s="56"/>
      <c r="E278" s="56"/>
    </row>
    <row r="279" spans="4:5" s="10" customFormat="1" ht="15" x14ac:dyDescent="0.2">
      <c r="D279" s="56"/>
      <c r="E279" s="56"/>
    </row>
    <row r="280" spans="4:5" s="10" customFormat="1" ht="15" x14ac:dyDescent="0.2">
      <c r="D280" s="56"/>
      <c r="E280" s="56"/>
    </row>
    <row r="281" spans="4:5" s="10" customFormat="1" ht="15" x14ac:dyDescent="0.2">
      <c r="D281" s="56"/>
      <c r="E281" s="56"/>
    </row>
    <row r="282" spans="4:5" s="10" customFormat="1" ht="15" x14ac:dyDescent="0.2">
      <c r="D282" s="56"/>
      <c r="E282" s="56"/>
    </row>
    <row r="283" spans="4:5" s="10" customFormat="1" ht="15" x14ac:dyDescent="0.2">
      <c r="D283" s="56"/>
      <c r="E283" s="56"/>
    </row>
    <row r="284" spans="4:5" s="10" customFormat="1" ht="15" x14ac:dyDescent="0.2">
      <c r="D284" s="56"/>
      <c r="E284" s="56"/>
    </row>
    <row r="285" spans="4:5" s="10" customFormat="1" ht="15" x14ac:dyDescent="0.2">
      <c r="D285" s="56"/>
      <c r="E285" s="56"/>
    </row>
    <row r="286" spans="4:5" s="10" customFormat="1" ht="15" x14ac:dyDescent="0.2">
      <c r="D286" s="56"/>
      <c r="E286" s="56"/>
    </row>
    <row r="287" spans="4:5" s="10" customFormat="1" ht="15" x14ac:dyDescent="0.2">
      <c r="D287" s="56"/>
      <c r="E287" s="56"/>
    </row>
    <row r="288" spans="4:5" s="10" customFormat="1" ht="15" x14ac:dyDescent="0.2">
      <c r="D288" s="56"/>
      <c r="E288" s="56"/>
    </row>
    <row r="289" spans="4:5" s="10" customFormat="1" ht="15" x14ac:dyDescent="0.2">
      <c r="D289" s="56"/>
      <c r="E289" s="56"/>
    </row>
    <row r="290" spans="4:5" s="10" customFormat="1" ht="15" x14ac:dyDescent="0.2">
      <c r="D290" s="56"/>
      <c r="E290" s="56"/>
    </row>
    <row r="291" spans="4:5" s="10" customFormat="1" ht="15" x14ac:dyDescent="0.2">
      <c r="D291" s="56"/>
      <c r="E291" s="56"/>
    </row>
    <row r="292" spans="4:5" s="10" customFormat="1" ht="15" x14ac:dyDescent="0.2">
      <c r="D292" s="56"/>
      <c r="E292" s="56"/>
    </row>
    <row r="293" spans="4:5" s="10" customFormat="1" ht="15" x14ac:dyDescent="0.2">
      <c r="D293" s="56"/>
      <c r="E293" s="56"/>
    </row>
    <row r="294" spans="4:5" s="10" customFormat="1" ht="15" x14ac:dyDescent="0.2">
      <c r="D294" s="56"/>
      <c r="E294" s="56"/>
    </row>
    <row r="295" spans="4:5" s="10" customFormat="1" ht="15" x14ac:dyDescent="0.2">
      <c r="D295" s="56"/>
      <c r="E295" s="56"/>
    </row>
    <row r="296" spans="4:5" s="10" customFormat="1" ht="15" x14ac:dyDescent="0.2">
      <c r="D296" s="56"/>
      <c r="E296" s="56"/>
    </row>
    <row r="297" spans="4:5" s="10" customFormat="1" ht="15" x14ac:dyDescent="0.2">
      <c r="D297" s="56"/>
      <c r="E297" s="56"/>
    </row>
    <row r="298" spans="4:5" s="10" customFormat="1" ht="15" x14ac:dyDescent="0.2">
      <c r="D298" s="56"/>
      <c r="E298" s="56"/>
    </row>
    <row r="299" spans="4:5" s="10" customFormat="1" ht="15" x14ac:dyDescent="0.2">
      <c r="D299" s="56"/>
      <c r="E299" s="56"/>
    </row>
    <row r="300" spans="4:5" s="10" customFormat="1" ht="15" x14ac:dyDescent="0.2">
      <c r="D300" s="56"/>
      <c r="E300" s="56"/>
    </row>
    <row r="301" spans="4:5" s="10" customFormat="1" ht="15" x14ac:dyDescent="0.2">
      <c r="D301" s="56"/>
      <c r="E301" s="56"/>
    </row>
    <row r="302" spans="4:5" s="10" customFormat="1" ht="15" x14ac:dyDescent="0.2">
      <c r="D302" s="56"/>
      <c r="E302" s="56"/>
    </row>
    <row r="303" spans="4:5" s="10" customFormat="1" ht="15" x14ac:dyDescent="0.2">
      <c r="D303" s="56"/>
      <c r="E303" s="56"/>
    </row>
    <row r="304" spans="4:5" s="10" customFormat="1" ht="15" x14ac:dyDescent="0.2">
      <c r="D304" s="56"/>
      <c r="E304" s="56"/>
    </row>
    <row r="305" spans="4:5" s="10" customFormat="1" ht="15" x14ac:dyDescent="0.2">
      <c r="D305" s="56"/>
      <c r="E305" s="56"/>
    </row>
    <row r="306" spans="4:5" s="10" customFormat="1" ht="15" x14ac:dyDescent="0.2">
      <c r="D306" s="56"/>
      <c r="E306" s="56"/>
    </row>
    <row r="307" spans="4:5" s="10" customFormat="1" ht="15" x14ac:dyDescent="0.2">
      <c r="D307" s="56"/>
      <c r="E307" s="56"/>
    </row>
    <row r="308" spans="4:5" s="10" customFormat="1" ht="15" x14ac:dyDescent="0.2">
      <c r="D308" s="56"/>
      <c r="E308" s="56"/>
    </row>
    <row r="309" spans="4:5" s="10" customFormat="1" ht="15" x14ac:dyDescent="0.2">
      <c r="D309" s="56"/>
      <c r="E309" s="56"/>
    </row>
    <row r="310" spans="4:5" s="10" customFormat="1" ht="15" x14ac:dyDescent="0.2">
      <c r="D310" s="56"/>
      <c r="E310" s="56"/>
    </row>
    <row r="311" spans="4:5" s="10" customFormat="1" ht="15" x14ac:dyDescent="0.2">
      <c r="D311" s="56"/>
      <c r="E311" s="56"/>
    </row>
    <row r="312" spans="4:5" s="10" customFormat="1" ht="15" x14ac:dyDescent="0.2">
      <c r="D312" s="56"/>
      <c r="E312" s="56"/>
    </row>
    <row r="313" spans="4:5" s="10" customFormat="1" ht="15" x14ac:dyDescent="0.2">
      <c r="D313" s="56"/>
      <c r="E313" s="56"/>
    </row>
    <row r="314" spans="4:5" s="10" customFormat="1" ht="15" x14ac:dyDescent="0.2">
      <c r="D314" s="56"/>
      <c r="E314" s="56"/>
    </row>
    <row r="315" spans="4:5" s="10" customFormat="1" ht="15" x14ac:dyDescent="0.2">
      <c r="D315" s="56"/>
      <c r="E315" s="56"/>
    </row>
    <row r="316" spans="4:5" s="10" customFormat="1" ht="15" x14ac:dyDescent="0.2">
      <c r="D316" s="56"/>
      <c r="E316" s="56"/>
    </row>
    <row r="317" spans="4:5" s="10" customFormat="1" ht="15" x14ac:dyDescent="0.2">
      <c r="D317" s="56"/>
      <c r="E317" s="56"/>
    </row>
    <row r="318" spans="4:5" s="10" customFormat="1" ht="15" x14ac:dyDescent="0.2">
      <c r="D318" s="56"/>
      <c r="E318" s="56"/>
    </row>
    <row r="319" spans="4:5" s="10" customFormat="1" ht="15" x14ac:dyDescent="0.2">
      <c r="D319" s="56"/>
      <c r="E319" s="56"/>
    </row>
    <row r="320" spans="4:5" s="10" customFormat="1" ht="15" x14ac:dyDescent="0.2">
      <c r="D320" s="56"/>
      <c r="E320" s="56"/>
    </row>
    <row r="321" spans="4:5" s="10" customFormat="1" ht="15" x14ac:dyDescent="0.2">
      <c r="D321" s="56"/>
      <c r="E321" s="56"/>
    </row>
    <row r="322" spans="4:5" s="10" customFormat="1" ht="15" x14ac:dyDescent="0.2">
      <c r="D322" s="56"/>
      <c r="E322" s="56"/>
    </row>
    <row r="323" spans="4:5" s="10" customFormat="1" ht="15" x14ac:dyDescent="0.2">
      <c r="D323" s="56"/>
      <c r="E323" s="56"/>
    </row>
    <row r="324" spans="4:5" s="10" customFormat="1" ht="15" x14ac:dyDescent="0.2">
      <c r="D324" s="56"/>
      <c r="E324" s="56"/>
    </row>
    <row r="325" spans="4:5" s="10" customFormat="1" ht="15" x14ac:dyDescent="0.2">
      <c r="D325" s="56"/>
      <c r="E325" s="56"/>
    </row>
    <row r="326" spans="4:5" s="10" customFormat="1" ht="15" x14ac:dyDescent="0.2">
      <c r="D326" s="56"/>
      <c r="E326" s="56"/>
    </row>
    <row r="327" spans="4:5" s="10" customFormat="1" ht="15" x14ac:dyDescent="0.2">
      <c r="D327" s="56"/>
      <c r="E327" s="56"/>
    </row>
    <row r="328" spans="4:5" s="10" customFormat="1" ht="15" x14ac:dyDescent="0.2">
      <c r="D328" s="56"/>
      <c r="E328" s="56"/>
    </row>
    <row r="329" spans="4:5" s="10" customFormat="1" ht="15" x14ac:dyDescent="0.2">
      <c r="D329" s="56"/>
      <c r="E329" s="56"/>
    </row>
    <row r="330" spans="4:5" s="10" customFormat="1" ht="15" x14ac:dyDescent="0.2">
      <c r="D330" s="56"/>
      <c r="E330" s="56"/>
    </row>
    <row r="331" spans="4:5" s="10" customFormat="1" ht="15" x14ac:dyDescent="0.2">
      <c r="D331" s="56"/>
      <c r="E331" s="56"/>
    </row>
    <row r="332" spans="4:5" s="10" customFormat="1" ht="15" x14ac:dyDescent="0.2">
      <c r="D332" s="56"/>
      <c r="E332" s="56"/>
    </row>
    <row r="333" spans="4:5" s="10" customFormat="1" ht="15" x14ac:dyDescent="0.2">
      <c r="D333" s="56"/>
      <c r="E333" s="56"/>
    </row>
    <row r="334" spans="4:5" s="10" customFormat="1" ht="15" x14ac:dyDescent="0.2">
      <c r="D334" s="56"/>
      <c r="E334" s="56"/>
    </row>
    <row r="335" spans="4:5" s="10" customFormat="1" ht="15" x14ac:dyDescent="0.2">
      <c r="D335" s="56"/>
      <c r="E335" s="56"/>
    </row>
    <row r="336" spans="4:5" s="10" customFormat="1" ht="15" x14ac:dyDescent="0.2">
      <c r="D336" s="56"/>
      <c r="E336" s="56"/>
    </row>
    <row r="337" spans="4:5" s="10" customFormat="1" ht="15" x14ac:dyDescent="0.2">
      <c r="D337" s="56"/>
      <c r="E337" s="56"/>
    </row>
    <row r="338" spans="4:5" s="10" customFormat="1" ht="15" x14ac:dyDescent="0.2">
      <c r="D338" s="56"/>
      <c r="E338" s="56"/>
    </row>
    <row r="339" spans="4:5" s="10" customFormat="1" ht="15" x14ac:dyDescent="0.2">
      <c r="D339" s="56"/>
      <c r="E339" s="56"/>
    </row>
    <row r="340" spans="4:5" s="10" customFormat="1" ht="15" x14ac:dyDescent="0.2">
      <c r="D340" s="56"/>
      <c r="E340" s="56"/>
    </row>
    <row r="341" spans="4:5" s="10" customFormat="1" ht="15" x14ac:dyDescent="0.2">
      <c r="D341" s="56"/>
      <c r="E341" s="56"/>
    </row>
    <row r="342" spans="4:5" s="10" customFormat="1" ht="15" x14ac:dyDescent="0.2">
      <c r="D342" s="56"/>
      <c r="E342" s="56"/>
    </row>
    <row r="343" spans="4:5" s="10" customFormat="1" ht="15" x14ac:dyDescent="0.2">
      <c r="D343" s="56"/>
      <c r="E343" s="56"/>
    </row>
    <row r="344" spans="4:5" s="10" customFormat="1" ht="15" x14ac:dyDescent="0.2">
      <c r="D344" s="56"/>
      <c r="E344" s="56"/>
    </row>
    <row r="345" spans="4:5" s="10" customFormat="1" ht="15" x14ac:dyDescent="0.2">
      <c r="D345" s="56"/>
      <c r="E345" s="56"/>
    </row>
    <row r="346" spans="4:5" s="10" customFormat="1" ht="15" x14ac:dyDescent="0.2">
      <c r="D346" s="56"/>
      <c r="E346" s="56"/>
    </row>
    <row r="347" spans="4:5" s="10" customFormat="1" ht="15" x14ac:dyDescent="0.2">
      <c r="D347" s="56"/>
      <c r="E347" s="56"/>
    </row>
    <row r="348" spans="4:5" s="10" customFormat="1" ht="15" x14ac:dyDescent="0.2">
      <c r="D348" s="56"/>
      <c r="E348" s="56"/>
    </row>
    <row r="349" spans="4:5" s="10" customFormat="1" ht="15" x14ac:dyDescent="0.2">
      <c r="D349" s="56"/>
      <c r="E349" s="56"/>
    </row>
    <row r="350" spans="4:5" s="10" customFormat="1" ht="15" x14ac:dyDescent="0.2">
      <c r="D350" s="56"/>
      <c r="E350" s="56"/>
    </row>
    <row r="351" spans="4:5" s="10" customFormat="1" ht="15" x14ac:dyDescent="0.2">
      <c r="D351" s="56"/>
      <c r="E351" s="56"/>
    </row>
    <row r="352" spans="4:5" s="10" customFormat="1" ht="15" x14ac:dyDescent="0.2">
      <c r="D352" s="56"/>
      <c r="E352" s="56"/>
    </row>
    <row r="353" spans="4:5" s="10" customFormat="1" ht="15" x14ac:dyDescent="0.2">
      <c r="D353" s="56"/>
      <c r="E353" s="56"/>
    </row>
    <row r="354" spans="4:5" s="10" customFormat="1" ht="15" x14ac:dyDescent="0.2">
      <c r="D354" s="56"/>
      <c r="E354" s="56"/>
    </row>
    <row r="355" spans="4:5" s="10" customFormat="1" ht="15" x14ac:dyDescent="0.2">
      <c r="D355" s="56"/>
      <c r="E355" s="56"/>
    </row>
    <row r="356" spans="4:5" s="10" customFormat="1" ht="15" x14ac:dyDescent="0.2">
      <c r="D356" s="56"/>
      <c r="E356" s="56"/>
    </row>
    <row r="357" spans="4:5" s="10" customFormat="1" ht="15" x14ac:dyDescent="0.2">
      <c r="D357" s="56"/>
      <c r="E357" s="56"/>
    </row>
    <row r="358" spans="4:5" s="10" customFormat="1" ht="15" x14ac:dyDescent="0.2">
      <c r="D358" s="56"/>
      <c r="E358" s="56"/>
    </row>
    <row r="359" spans="4:5" s="10" customFormat="1" ht="15" x14ac:dyDescent="0.2">
      <c r="D359" s="56"/>
      <c r="E359" s="56"/>
    </row>
    <row r="360" spans="4:5" s="10" customFormat="1" ht="15" x14ac:dyDescent="0.2">
      <c r="D360" s="56"/>
      <c r="E360" s="56"/>
    </row>
    <row r="361" spans="4:5" s="10" customFormat="1" ht="15" x14ac:dyDescent="0.2">
      <c r="D361" s="56"/>
      <c r="E361" s="56"/>
    </row>
    <row r="362" spans="4:5" s="10" customFormat="1" ht="15" x14ac:dyDescent="0.2">
      <c r="D362" s="56"/>
      <c r="E362" s="56"/>
    </row>
    <row r="363" spans="4:5" s="10" customFormat="1" ht="15" x14ac:dyDescent="0.2">
      <c r="D363" s="56"/>
      <c r="E363" s="56"/>
    </row>
    <row r="364" spans="4:5" s="10" customFormat="1" ht="15" x14ac:dyDescent="0.2">
      <c r="D364" s="56"/>
      <c r="E364" s="56"/>
    </row>
    <row r="365" spans="4:5" s="10" customFormat="1" ht="15" x14ac:dyDescent="0.2">
      <c r="D365" s="56"/>
      <c r="E365" s="56"/>
    </row>
    <row r="366" spans="4:5" s="10" customFormat="1" ht="15" x14ac:dyDescent="0.2">
      <c r="D366" s="56"/>
      <c r="E366" s="56"/>
    </row>
    <row r="367" spans="4:5" s="10" customFormat="1" ht="15" x14ac:dyDescent="0.2">
      <c r="D367" s="56"/>
      <c r="E367" s="56"/>
    </row>
    <row r="368" spans="4:5" s="10" customFormat="1" ht="15" x14ac:dyDescent="0.2">
      <c r="D368" s="56"/>
      <c r="E368" s="56"/>
    </row>
    <row r="369" spans="4:5" s="10" customFormat="1" ht="15" x14ac:dyDescent="0.2">
      <c r="D369" s="56"/>
      <c r="E369" s="56"/>
    </row>
    <row r="370" spans="4:5" s="10" customFormat="1" ht="15" x14ac:dyDescent="0.2">
      <c r="D370" s="56"/>
      <c r="E370" s="56"/>
    </row>
    <row r="371" spans="4:5" s="10" customFormat="1" ht="15" x14ac:dyDescent="0.2">
      <c r="D371" s="56"/>
      <c r="E371" s="56"/>
    </row>
    <row r="372" spans="4:5" s="10" customFormat="1" ht="15" x14ac:dyDescent="0.2">
      <c r="D372" s="56"/>
      <c r="E372" s="56"/>
    </row>
    <row r="373" spans="4:5" s="10" customFormat="1" ht="15" x14ac:dyDescent="0.2">
      <c r="D373" s="56"/>
      <c r="E373" s="56"/>
    </row>
    <row r="374" spans="4:5" s="10" customFormat="1" ht="15" x14ac:dyDescent="0.2">
      <c r="D374" s="56"/>
      <c r="E374" s="56"/>
    </row>
    <row r="375" spans="4:5" s="10" customFormat="1" ht="15" x14ac:dyDescent="0.2">
      <c r="D375" s="56"/>
      <c r="E375" s="56"/>
    </row>
    <row r="376" spans="4:5" s="10" customFormat="1" ht="15" x14ac:dyDescent="0.2">
      <c r="D376" s="56"/>
      <c r="E376" s="56"/>
    </row>
    <row r="377" spans="4:5" s="10" customFormat="1" ht="15" x14ac:dyDescent="0.2">
      <c r="D377" s="56"/>
      <c r="E377" s="56"/>
    </row>
    <row r="378" spans="4:5" s="10" customFormat="1" ht="15" x14ac:dyDescent="0.2">
      <c r="D378" s="56"/>
      <c r="E378" s="56"/>
    </row>
    <row r="379" spans="4:5" s="10" customFormat="1" ht="15" x14ac:dyDescent="0.2">
      <c r="D379" s="56"/>
      <c r="E379" s="56"/>
    </row>
    <row r="380" spans="4:5" s="10" customFormat="1" ht="15" x14ac:dyDescent="0.2">
      <c r="D380" s="56"/>
      <c r="E380" s="56"/>
    </row>
    <row r="381" spans="4:5" s="10" customFormat="1" ht="15" x14ac:dyDescent="0.2">
      <c r="D381" s="56"/>
      <c r="E381" s="56"/>
    </row>
    <row r="382" spans="4:5" s="10" customFormat="1" ht="15" x14ac:dyDescent="0.2">
      <c r="D382" s="56"/>
      <c r="E382" s="56"/>
    </row>
    <row r="383" spans="4:5" s="10" customFormat="1" ht="15" x14ac:dyDescent="0.2">
      <c r="D383" s="56"/>
      <c r="E383" s="56"/>
    </row>
    <row r="384" spans="4:5" s="10" customFormat="1" ht="15" x14ac:dyDescent="0.2">
      <c r="D384" s="56"/>
      <c r="E384" s="56"/>
    </row>
    <row r="385" spans="4:5" s="10" customFormat="1" ht="15" x14ac:dyDescent="0.2">
      <c r="D385" s="56"/>
      <c r="E385" s="56"/>
    </row>
    <row r="386" spans="4:5" s="10" customFormat="1" ht="15" x14ac:dyDescent="0.2">
      <c r="D386" s="56"/>
      <c r="E386" s="56"/>
    </row>
    <row r="387" spans="4:5" s="10" customFormat="1" ht="15" x14ac:dyDescent="0.2">
      <c r="D387" s="56"/>
      <c r="E387" s="56"/>
    </row>
    <row r="388" spans="4:5" s="10" customFormat="1" ht="15" x14ac:dyDescent="0.2">
      <c r="D388" s="56"/>
      <c r="E388" s="56"/>
    </row>
    <row r="389" spans="4:5" s="10" customFormat="1" ht="15" x14ac:dyDescent="0.2">
      <c r="D389" s="56"/>
      <c r="E389" s="56"/>
    </row>
    <row r="390" spans="4:5" s="10" customFormat="1" ht="15" x14ac:dyDescent="0.2">
      <c r="D390" s="56"/>
      <c r="E390" s="56"/>
    </row>
    <row r="391" spans="4:5" s="10" customFormat="1" ht="15" x14ac:dyDescent="0.2">
      <c r="D391" s="56"/>
      <c r="E391" s="56"/>
    </row>
    <row r="392" spans="4:5" s="10" customFormat="1" ht="15" x14ac:dyDescent="0.2">
      <c r="D392" s="56"/>
      <c r="E392" s="56"/>
    </row>
    <row r="393" spans="4:5" s="10" customFormat="1" ht="15" x14ac:dyDescent="0.2">
      <c r="D393" s="56"/>
      <c r="E393" s="56"/>
    </row>
    <row r="394" spans="4:5" s="10" customFormat="1" ht="15" x14ac:dyDescent="0.2">
      <c r="D394" s="56"/>
      <c r="E394" s="56"/>
    </row>
    <row r="395" spans="4:5" s="10" customFormat="1" ht="15" x14ac:dyDescent="0.2">
      <c r="D395" s="56"/>
      <c r="E395" s="56"/>
    </row>
    <row r="396" spans="4:5" s="10" customFormat="1" ht="15" x14ac:dyDescent="0.2">
      <c r="D396" s="56"/>
      <c r="E396" s="56"/>
    </row>
    <row r="397" spans="4:5" s="10" customFormat="1" ht="15" x14ac:dyDescent="0.2">
      <c r="D397" s="56"/>
      <c r="E397" s="56"/>
    </row>
    <row r="398" spans="4:5" s="10" customFormat="1" ht="15" x14ac:dyDescent="0.2">
      <c r="D398" s="56"/>
      <c r="E398" s="56"/>
    </row>
    <row r="399" spans="4:5" s="10" customFormat="1" ht="15" x14ac:dyDescent="0.2">
      <c r="D399" s="56"/>
      <c r="E399" s="56"/>
    </row>
    <row r="400" spans="4:5" s="10" customFormat="1" ht="15" x14ac:dyDescent="0.2">
      <c r="D400" s="56"/>
      <c r="E400" s="56"/>
    </row>
    <row r="401" spans="4:5" s="10" customFormat="1" ht="15" x14ac:dyDescent="0.2">
      <c r="D401" s="56"/>
      <c r="E401" s="56"/>
    </row>
    <row r="402" spans="4:5" s="10" customFormat="1" ht="15" x14ac:dyDescent="0.2">
      <c r="D402" s="56"/>
      <c r="E402" s="56"/>
    </row>
    <row r="403" spans="4:5" s="10" customFormat="1" ht="15" x14ac:dyDescent="0.2">
      <c r="D403" s="56"/>
      <c r="E403" s="56"/>
    </row>
    <row r="404" spans="4:5" s="10" customFormat="1" ht="15" x14ac:dyDescent="0.2">
      <c r="D404" s="56"/>
      <c r="E404" s="56"/>
    </row>
    <row r="405" spans="4:5" s="10" customFormat="1" ht="15" x14ac:dyDescent="0.2">
      <c r="D405" s="56"/>
      <c r="E405" s="56"/>
    </row>
    <row r="406" spans="4:5" s="10" customFormat="1" ht="15" x14ac:dyDescent="0.2">
      <c r="D406" s="56"/>
      <c r="E406" s="56"/>
    </row>
    <row r="407" spans="4:5" s="10" customFormat="1" ht="15" x14ac:dyDescent="0.2">
      <c r="D407" s="56"/>
      <c r="E407" s="56"/>
    </row>
    <row r="408" spans="4:5" s="10" customFormat="1" ht="15" x14ac:dyDescent="0.2">
      <c r="D408" s="56"/>
      <c r="E408" s="56"/>
    </row>
    <row r="409" spans="4:5" s="10" customFormat="1" ht="15" x14ac:dyDescent="0.2">
      <c r="D409" s="56"/>
      <c r="E409" s="56"/>
    </row>
    <row r="410" spans="4:5" s="10" customFormat="1" ht="15" x14ac:dyDescent="0.2">
      <c r="D410" s="56"/>
      <c r="E410" s="56"/>
    </row>
    <row r="411" spans="4:5" s="10" customFormat="1" ht="15" x14ac:dyDescent="0.2">
      <c r="D411" s="56"/>
      <c r="E411" s="56"/>
    </row>
    <row r="412" spans="4:5" s="10" customFormat="1" ht="15" x14ac:dyDescent="0.2">
      <c r="D412" s="56"/>
      <c r="E412" s="56"/>
    </row>
    <row r="413" spans="4:5" s="10" customFormat="1" ht="15" x14ac:dyDescent="0.2">
      <c r="D413" s="56"/>
      <c r="E413" s="56"/>
    </row>
    <row r="414" spans="4:5" s="10" customFormat="1" ht="15" x14ac:dyDescent="0.2">
      <c r="D414" s="56"/>
      <c r="E414" s="56"/>
    </row>
    <row r="415" spans="4:5" s="10" customFormat="1" ht="15" x14ac:dyDescent="0.2">
      <c r="D415" s="56"/>
      <c r="E415" s="56"/>
    </row>
    <row r="416" spans="4:5" s="10" customFormat="1" ht="15" x14ac:dyDescent="0.2">
      <c r="D416" s="56"/>
      <c r="E416" s="56"/>
    </row>
    <row r="417" spans="4:5" s="10" customFormat="1" ht="15" x14ac:dyDescent="0.2">
      <c r="D417" s="56"/>
      <c r="E417" s="56"/>
    </row>
    <row r="418" spans="4:5" s="10" customFormat="1" ht="15" x14ac:dyDescent="0.2">
      <c r="D418" s="56"/>
      <c r="E418" s="56"/>
    </row>
    <row r="419" spans="4:5" s="10" customFormat="1" ht="15" x14ac:dyDescent="0.2">
      <c r="D419" s="56"/>
      <c r="E419" s="56"/>
    </row>
    <row r="420" spans="4:5" s="10" customFormat="1" ht="15" x14ac:dyDescent="0.2">
      <c r="D420" s="56"/>
      <c r="E420" s="56"/>
    </row>
    <row r="421" spans="4:5" s="10" customFormat="1" ht="15" x14ac:dyDescent="0.2">
      <c r="D421" s="56"/>
      <c r="E421" s="56"/>
    </row>
    <row r="422" spans="4:5" s="10" customFormat="1" ht="15" x14ac:dyDescent="0.2">
      <c r="D422" s="56"/>
      <c r="E422" s="56"/>
    </row>
    <row r="423" spans="4:5" s="10" customFormat="1" ht="15" x14ac:dyDescent="0.2">
      <c r="D423" s="56"/>
      <c r="E423" s="56"/>
    </row>
    <row r="424" spans="4:5" s="10" customFormat="1" ht="15" x14ac:dyDescent="0.2">
      <c r="D424" s="56"/>
      <c r="E424" s="56"/>
    </row>
    <row r="425" spans="4:5" s="10" customFormat="1" ht="15" x14ac:dyDescent="0.2">
      <c r="D425" s="56"/>
      <c r="E425" s="56"/>
    </row>
    <row r="426" spans="4:5" s="10" customFormat="1" ht="15" x14ac:dyDescent="0.2">
      <c r="D426" s="56"/>
      <c r="E426" s="56"/>
    </row>
    <row r="427" spans="4:5" s="10" customFormat="1" ht="15" x14ac:dyDescent="0.2">
      <c r="D427" s="56"/>
      <c r="E427" s="56"/>
    </row>
    <row r="428" spans="4:5" s="10" customFormat="1" ht="15" x14ac:dyDescent="0.2">
      <c r="D428" s="56"/>
      <c r="E428" s="56"/>
    </row>
    <row r="429" spans="4:5" s="10" customFormat="1" ht="15" x14ac:dyDescent="0.2">
      <c r="D429" s="56"/>
      <c r="E429" s="56"/>
    </row>
    <row r="430" spans="4:5" s="10" customFormat="1" ht="15" x14ac:dyDescent="0.2">
      <c r="D430" s="56"/>
      <c r="E430" s="56"/>
    </row>
    <row r="431" spans="4:5" s="10" customFormat="1" ht="15" x14ac:dyDescent="0.2">
      <c r="D431" s="56"/>
      <c r="E431" s="56"/>
    </row>
    <row r="432" spans="4:5" s="10" customFormat="1" ht="15" x14ac:dyDescent="0.2">
      <c r="D432" s="56"/>
      <c r="E432" s="56"/>
    </row>
    <row r="433" spans="4:5" s="10" customFormat="1" ht="15" x14ac:dyDescent="0.2">
      <c r="D433" s="56"/>
      <c r="E433" s="56"/>
    </row>
    <row r="434" spans="4:5" s="10" customFormat="1" ht="15" x14ac:dyDescent="0.2">
      <c r="D434" s="56"/>
      <c r="E434" s="56"/>
    </row>
    <row r="435" spans="4:5" s="10" customFormat="1" ht="15" x14ac:dyDescent="0.2">
      <c r="D435" s="56"/>
      <c r="E435" s="56"/>
    </row>
    <row r="436" spans="4:5" s="10" customFormat="1" ht="15" x14ac:dyDescent="0.2">
      <c r="D436" s="56"/>
      <c r="E436" s="56"/>
    </row>
    <row r="437" spans="4:5" s="10" customFormat="1" ht="15" x14ac:dyDescent="0.2">
      <c r="D437" s="56"/>
      <c r="E437" s="56"/>
    </row>
    <row r="438" spans="4:5" s="10" customFormat="1" ht="15" x14ac:dyDescent="0.2">
      <c r="D438" s="56"/>
      <c r="E438" s="56"/>
    </row>
    <row r="439" spans="4:5" s="10" customFormat="1" ht="15" x14ac:dyDescent="0.2">
      <c r="D439" s="56"/>
      <c r="E439" s="56"/>
    </row>
    <row r="440" spans="4:5" s="10" customFormat="1" ht="15" x14ac:dyDescent="0.2">
      <c r="D440" s="56"/>
      <c r="E440" s="56"/>
    </row>
    <row r="441" spans="4:5" s="10" customFormat="1" ht="15" x14ac:dyDescent="0.2">
      <c r="D441" s="56"/>
      <c r="E441" s="56"/>
    </row>
    <row r="442" spans="4:5" s="10" customFormat="1" ht="15" x14ac:dyDescent="0.2">
      <c r="D442" s="56"/>
      <c r="E442" s="56"/>
    </row>
    <row r="443" spans="4:5" s="10" customFormat="1" ht="15" x14ac:dyDescent="0.2">
      <c r="D443" s="56"/>
      <c r="E443" s="56"/>
    </row>
    <row r="444" spans="4:5" s="10" customFormat="1" ht="15" x14ac:dyDescent="0.2">
      <c r="D444" s="56"/>
      <c r="E444" s="56"/>
    </row>
    <row r="445" spans="4:5" s="10" customFormat="1" ht="15" x14ac:dyDescent="0.2">
      <c r="D445" s="56"/>
      <c r="E445" s="56"/>
    </row>
    <row r="446" spans="4:5" s="10" customFormat="1" ht="15" x14ac:dyDescent="0.2">
      <c r="D446" s="56"/>
      <c r="E446" s="56"/>
    </row>
    <row r="447" spans="4:5" s="10" customFormat="1" ht="15" x14ac:dyDescent="0.2">
      <c r="D447" s="56"/>
      <c r="E447" s="56"/>
    </row>
    <row r="448" spans="4:5" s="10" customFormat="1" ht="15" x14ac:dyDescent="0.2">
      <c r="D448" s="56"/>
      <c r="E448" s="56"/>
    </row>
    <row r="449" spans="4:5" s="10" customFormat="1" ht="15" x14ac:dyDescent="0.2">
      <c r="D449" s="56"/>
      <c r="E449" s="56"/>
    </row>
    <row r="450" spans="4:5" s="10" customFormat="1" ht="15" x14ac:dyDescent="0.2">
      <c r="D450" s="56"/>
      <c r="E450" s="56"/>
    </row>
    <row r="451" spans="4:5" s="10" customFormat="1" ht="15" x14ac:dyDescent="0.2">
      <c r="D451" s="56"/>
      <c r="E451" s="56"/>
    </row>
    <row r="452" spans="4:5" s="10" customFormat="1" ht="15" x14ac:dyDescent="0.2">
      <c r="D452" s="56"/>
      <c r="E452" s="56"/>
    </row>
    <row r="453" spans="4:5" s="10" customFormat="1" ht="15" x14ac:dyDescent="0.2">
      <c r="D453" s="56"/>
      <c r="E453" s="56"/>
    </row>
    <row r="454" spans="4:5" s="10" customFormat="1" ht="15" x14ac:dyDescent="0.2">
      <c r="D454" s="56"/>
      <c r="E454" s="56"/>
    </row>
    <row r="455" spans="4:5" s="10" customFormat="1" ht="15" x14ac:dyDescent="0.2">
      <c r="D455" s="56"/>
      <c r="E455" s="56"/>
    </row>
    <row r="456" spans="4:5" s="10" customFormat="1" ht="15" x14ac:dyDescent="0.2">
      <c r="D456" s="56"/>
      <c r="E456" s="56"/>
    </row>
    <row r="457" spans="4:5" s="10" customFormat="1" ht="15" x14ac:dyDescent="0.2">
      <c r="D457" s="56"/>
      <c r="E457" s="56"/>
    </row>
    <row r="458" spans="4:5" s="10" customFormat="1" ht="15" x14ac:dyDescent="0.2">
      <c r="D458" s="56"/>
      <c r="E458" s="56"/>
    </row>
    <row r="459" spans="4:5" s="10" customFormat="1" ht="15" x14ac:dyDescent="0.2">
      <c r="D459" s="56"/>
      <c r="E459" s="56"/>
    </row>
    <row r="460" spans="4:5" s="10" customFormat="1" ht="15" x14ac:dyDescent="0.2">
      <c r="D460" s="56"/>
      <c r="E460" s="56"/>
    </row>
    <row r="461" spans="4:5" s="10" customFormat="1" ht="15" x14ac:dyDescent="0.2">
      <c r="D461" s="56"/>
      <c r="E461" s="56"/>
    </row>
    <row r="462" spans="4:5" s="10" customFormat="1" ht="15" x14ac:dyDescent="0.2">
      <c r="D462" s="56"/>
      <c r="E462" s="56"/>
    </row>
    <row r="463" spans="4:5" s="10" customFormat="1" ht="15" x14ac:dyDescent="0.2">
      <c r="D463" s="56"/>
      <c r="E463" s="56"/>
    </row>
    <row r="464" spans="4:5" s="10" customFormat="1" ht="15" x14ac:dyDescent="0.2">
      <c r="D464" s="56"/>
      <c r="E464" s="56"/>
    </row>
    <row r="465" spans="4:5" s="10" customFormat="1" ht="15" x14ac:dyDescent="0.2">
      <c r="D465" s="56"/>
      <c r="E465" s="56"/>
    </row>
    <row r="466" spans="4:5" s="10" customFormat="1" ht="15" x14ac:dyDescent="0.2">
      <c r="D466" s="56"/>
      <c r="E466" s="56"/>
    </row>
    <row r="467" spans="4:5" s="10" customFormat="1" ht="15" x14ac:dyDescent="0.2">
      <c r="D467" s="56"/>
      <c r="E467" s="56"/>
    </row>
    <row r="468" spans="4:5" s="10" customFormat="1" ht="15" x14ac:dyDescent="0.2">
      <c r="D468" s="56"/>
      <c r="E468" s="56"/>
    </row>
    <row r="469" spans="4:5" s="10" customFormat="1" ht="15" x14ac:dyDescent="0.2">
      <c r="D469" s="56"/>
      <c r="E469" s="56"/>
    </row>
    <row r="470" spans="4:5" s="10" customFormat="1" ht="15" x14ac:dyDescent="0.2">
      <c r="D470" s="56"/>
      <c r="E470" s="56"/>
    </row>
    <row r="471" spans="4:5" s="10" customFormat="1" ht="15" x14ac:dyDescent="0.2">
      <c r="D471" s="56"/>
      <c r="E471" s="56"/>
    </row>
    <row r="472" spans="4:5" s="10" customFormat="1" ht="15" x14ac:dyDescent="0.2">
      <c r="D472" s="56"/>
      <c r="E472" s="56"/>
    </row>
    <row r="473" spans="4:5" s="10" customFormat="1" ht="15" x14ac:dyDescent="0.2">
      <c r="D473" s="56"/>
      <c r="E473" s="56"/>
    </row>
    <row r="474" spans="4:5" s="10" customFormat="1" ht="15" x14ac:dyDescent="0.2">
      <c r="D474" s="56"/>
      <c r="E474" s="56"/>
    </row>
    <row r="475" spans="4:5" s="10" customFormat="1" ht="15" x14ac:dyDescent="0.2">
      <c r="D475" s="56"/>
      <c r="E475" s="56"/>
    </row>
    <row r="476" spans="4:5" s="10" customFormat="1" ht="15" x14ac:dyDescent="0.2">
      <c r="D476" s="56"/>
      <c r="E476" s="56"/>
    </row>
    <row r="477" spans="4:5" s="10" customFormat="1" ht="15" x14ac:dyDescent="0.2">
      <c r="D477" s="56"/>
      <c r="E477" s="56"/>
    </row>
    <row r="478" spans="4:5" s="10" customFormat="1" ht="15" x14ac:dyDescent="0.2">
      <c r="D478" s="56"/>
      <c r="E478" s="56"/>
    </row>
    <row r="479" spans="4:5" s="10" customFormat="1" ht="15" x14ac:dyDescent="0.2">
      <c r="D479" s="56"/>
      <c r="E479" s="56"/>
    </row>
    <row r="480" spans="4:5" s="10" customFormat="1" ht="15" x14ac:dyDescent="0.2">
      <c r="D480" s="56"/>
      <c r="E480" s="56"/>
    </row>
    <row r="481" spans="4:5" s="10" customFormat="1" ht="15" x14ac:dyDescent="0.2">
      <c r="D481" s="56"/>
      <c r="E481" s="56"/>
    </row>
    <row r="482" spans="4:5" s="10" customFormat="1" ht="15" x14ac:dyDescent="0.2">
      <c r="D482" s="56"/>
      <c r="E482" s="56"/>
    </row>
    <row r="483" spans="4:5" s="10" customFormat="1" ht="15" x14ac:dyDescent="0.2">
      <c r="D483" s="56"/>
      <c r="E483" s="56"/>
    </row>
    <row r="484" spans="4:5" s="10" customFormat="1" ht="15" x14ac:dyDescent="0.2">
      <c r="D484" s="56"/>
      <c r="E484" s="56"/>
    </row>
    <row r="485" spans="4:5" s="10" customFormat="1" ht="15" x14ac:dyDescent="0.2">
      <c r="D485" s="56"/>
      <c r="E485" s="56"/>
    </row>
    <row r="486" spans="4:5" s="10" customFormat="1" ht="15" x14ac:dyDescent="0.2">
      <c r="D486" s="56"/>
      <c r="E486" s="56"/>
    </row>
    <row r="487" spans="4:5" s="10" customFormat="1" ht="15" x14ac:dyDescent="0.2">
      <c r="D487" s="56"/>
      <c r="E487" s="56"/>
    </row>
    <row r="488" spans="4:5" s="10" customFormat="1" ht="15" x14ac:dyDescent="0.2">
      <c r="D488" s="56"/>
      <c r="E488" s="56"/>
    </row>
    <row r="489" spans="4:5" s="10" customFormat="1" ht="15" x14ac:dyDescent="0.2">
      <c r="D489" s="56"/>
      <c r="E489" s="56"/>
    </row>
    <row r="490" spans="4:5" s="10" customFormat="1" ht="15" x14ac:dyDescent="0.2">
      <c r="D490" s="56"/>
      <c r="E490" s="56"/>
    </row>
    <row r="491" spans="4:5" s="10" customFormat="1" ht="15" x14ac:dyDescent="0.2">
      <c r="D491" s="56"/>
      <c r="E491" s="56"/>
    </row>
    <row r="492" spans="4:5" s="10" customFormat="1" ht="15" x14ac:dyDescent="0.2">
      <c r="D492" s="56"/>
      <c r="E492" s="56"/>
    </row>
    <row r="493" spans="4:5" s="10" customFormat="1" ht="15" x14ac:dyDescent="0.2">
      <c r="D493" s="56"/>
      <c r="E493" s="56"/>
    </row>
    <row r="494" spans="4:5" s="10" customFormat="1" ht="15" x14ac:dyDescent="0.2">
      <c r="D494" s="56"/>
      <c r="E494" s="56"/>
    </row>
    <row r="495" spans="4:5" s="10" customFormat="1" ht="15" x14ac:dyDescent="0.2">
      <c r="D495" s="56"/>
      <c r="E495" s="56"/>
    </row>
    <row r="496" spans="4:5" s="10" customFormat="1" ht="15" x14ac:dyDescent="0.2">
      <c r="D496" s="56"/>
      <c r="E496" s="56"/>
    </row>
    <row r="497" spans="4:5" s="10" customFormat="1" ht="15" x14ac:dyDescent="0.2">
      <c r="D497" s="56"/>
      <c r="E497" s="56"/>
    </row>
    <row r="498" spans="4:5" s="10" customFormat="1" ht="15" x14ac:dyDescent="0.2">
      <c r="D498" s="56"/>
      <c r="E498" s="56"/>
    </row>
    <row r="499" spans="4:5" s="10" customFormat="1" ht="15" x14ac:dyDescent="0.2">
      <c r="D499" s="56"/>
      <c r="E499" s="56"/>
    </row>
    <row r="500" spans="4:5" s="10" customFormat="1" ht="15" x14ac:dyDescent="0.2">
      <c r="D500" s="56"/>
      <c r="E500" s="56"/>
    </row>
    <row r="501" spans="4:5" s="10" customFormat="1" ht="15" x14ac:dyDescent="0.2">
      <c r="D501" s="56"/>
      <c r="E501" s="56"/>
    </row>
    <row r="502" spans="4:5" s="10" customFormat="1" ht="15" x14ac:dyDescent="0.2">
      <c r="D502" s="56"/>
      <c r="E502" s="56"/>
    </row>
    <row r="503" spans="4:5" s="10" customFormat="1" ht="15" x14ac:dyDescent="0.2">
      <c r="D503" s="56"/>
      <c r="E503" s="56"/>
    </row>
    <row r="504" spans="4:5" s="10" customFormat="1" ht="15" x14ac:dyDescent="0.2">
      <c r="D504" s="56"/>
      <c r="E504" s="56"/>
    </row>
    <row r="505" spans="4:5" s="10" customFormat="1" ht="15" x14ac:dyDescent="0.2">
      <c r="D505" s="56"/>
      <c r="E505" s="56"/>
    </row>
    <row r="506" spans="4:5" s="10" customFormat="1" ht="15" x14ac:dyDescent="0.2">
      <c r="D506" s="56"/>
      <c r="E506" s="56"/>
    </row>
    <row r="507" spans="4:5" s="10" customFormat="1" ht="15" x14ac:dyDescent="0.2">
      <c r="D507" s="56"/>
      <c r="E507" s="56"/>
    </row>
    <row r="508" spans="4:5" s="10" customFormat="1" ht="15" x14ac:dyDescent="0.2">
      <c r="D508" s="56"/>
      <c r="E508" s="56"/>
    </row>
    <row r="509" spans="4:5" s="10" customFormat="1" ht="15" x14ac:dyDescent="0.2">
      <c r="D509" s="56"/>
      <c r="E509" s="56"/>
    </row>
    <row r="510" spans="4:5" s="10" customFormat="1" ht="15" x14ac:dyDescent="0.2">
      <c r="D510" s="56"/>
      <c r="E510" s="56"/>
    </row>
    <row r="511" spans="4:5" s="10" customFormat="1" ht="15" x14ac:dyDescent="0.2">
      <c r="D511" s="56"/>
      <c r="E511" s="56"/>
    </row>
    <row r="512" spans="4:5" s="10" customFormat="1" ht="15" x14ac:dyDescent="0.2">
      <c r="D512" s="56"/>
      <c r="E512" s="56"/>
    </row>
    <row r="513" spans="4:5" s="10" customFormat="1" ht="15" x14ac:dyDescent="0.2">
      <c r="D513" s="56"/>
      <c r="E513" s="56"/>
    </row>
    <row r="514" spans="4:5" s="10" customFormat="1" ht="15" x14ac:dyDescent="0.2">
      <c r="D514" s="56"/>
      <c r="E514" s="56"/>
    </row>
    <row r="515" spans="4:5" s="10" customFormat="1" ht="15" x14ac:dyDescent="0.2">
      <c r="D515" s="56"/>
      <c r="E515" s="56"/>
    </row>
    <row r="516" spans="4:5" s="10" customFormat="1" ht="15" x14ac:dyDescent="0.2">
      <c r="D516" s="56"/>
      <c r="E516" s="56"/>
    </row>
    <row r="517" spans="4:5" s="10" customFormat="1" ht="15" x14ac:dyDescent="0.2">
      <c r="D517" s="56"/>
      <c r="E517" s="56"/>
    </row>
    <row r="518" spans="4:5" s="10" customFormat="1" ht="15" x14ac:dyDescent="0.2">
      <c r="D518" s="56"/>
      <c r="E518" s="56"/>
    </row>
    <row r="519" spans="4:5" s="10" customFormat="1" ht="15" x14ac:dyDescent="0.2">
      <c r="D519" s="56"/>
      <c r="E519" s="56"/>
    </row>
    <row r="520" spans="4:5" s="10" customFormat="1" ht="15" x14ac:dyDescent="0.2">
      <c r="D520" s="56"/>
      <c r="E520" s="56"/>
    </row>
    <row r="521" spans="4:5" s="10" customFormat="1" ht="15" x14ac:dyDescent="0.2">
      <c r="D521" s="56"/>
      <c r="E521" s="56"/>
    </row>
    <row r="522" spans="4:5" s="10" customFormat="1" ht="15" x14ac:dyDescent="0.2">
      <c r="D522" s="56"/>
      <c r="E522" s="56"/>
    </row>
    <row r="523" spans="4:5" s="10" customFormat="1" ht="15" x14ac:dyDescent="0.2">
      <c r="D523" s="56"/>
      <c r="E523" s="56"/>
    </row>
    <row r="524" spans="4:5" s="10" customFormat="1" ht="15" x14ac:dyDescent="0.2">
      <c r="D524" s="56"/>
      <c r="E524" s="56"/>
    </row>
    <row r="525" spans="4:5" s="10" customFormat="1" ht="15" x14ac:dyDescent="0.2">
      <c r="D525" s="56"/>
      <c r="E525" s="56"/>
    </row>
    <row r="526" spans="4:5" s="10" customFormat="1" ht="15" x14ac:dyDescent="0.2">
      <c r="D526" s="56"/>
      <c r="E526" s="56"/>
    </row>
    <row r="527" spans="4:5" s="10" customFormat="1" ht="15" x14ac:dyDescent="0.2">
      <c r="D527" s="56"/>
      <c r="E527" s="56"/>
    </row>
    <row r="528" spans="4:5" s="10" customFormat="1" ht="15" x14ac:dyDescent="0.2">
      <c r="D528" s="56"/>
      <c r="E528" s="56"/>
    </row>
    <row r="529" spans="4:5" s="10" customFormat="1" ht="15" x14ac:dyDescent="0.2">
      <c r="D529" s="56"/>
      <c r="E529" s="56"/>
    </row>
    <row r="530" spans="4:5" s="10" customFormat="1" ht="15" x14ac:dyDescent="0.2">
      <c r="D530" s="56"/>
      <c r="E530" s="56"/>
    </row>
    <row r="531" spans="4:5" s="10" customFormat="1" ht="15" x14ac:dyDescent="0.2">
      <c r="D531" s="56"/>
      <c r="E531" s="56"/>
    </row>
    <row r="532" spans="4:5" s="10" customFormat="1" ht="15" x14ac:dyDescent="0.2">
      <c r="D532" s="56"/>
      <c r="E532" s="56"/>
    </row>
    <row r="533" spans="4:5" s="10" customFormat="1" ht="15" x14ac:dyDescent="0.2">
      <c r="D533" s="56"/>
      <c r="E533" s="56"/>
    </row>
    <row r="534" spans="4:5" s="10" customFormat="1" ht="15" x14ac:dyDescent="0.2">
      <c r="D534" s="56"/>
      <c r="E534" s="56"/>
    </row>
    <row r="535" spans="4:5" s="10" customFormat="1" ht="15" x14ac:dyDescent="0.2">
      <c r="D535" s="56"/>
      <c r="E535" s="56"/>
    </row>
    <row r="536" spans="4:5" s="10" customFormat="1" ht="15" x14ac:dyDescent="0.2">
      <c r="D536" s="56"/>
      <c r="E536" s="56"/>
    </row>
    <row r="537" spans="4:5" s="10" customFormat="1" ht="15" x14ac:dyDescent="0.2">
      <c r="D537" s="56"/>
      <c r="E537" s="56"/>
    </row>
    <row r="538" spans="4:5" s="10" customFormat="1" ht="15" x14ac:dyDescent="0.2">
      <c r="D538" s="56"/>
      <c r="E538" s="56"/>
    </row>
    <row r="539" spans="4:5" s="10" customFormat="1" ht="15" x14ac:dyDescent="0.2">
      <c r="D539" s="56"/>
      <c r="E539" s="56"/>
    </row>
    <row r="540" spans="4:5" s="10" customFormat="1" ht="15" x14ac:dyDescent="0.2">
      <c r="D540" s="56"/>
      <c r="E540" s="56"/>
    </row>
    <row r="541" spans="4:5" s="10" customFormat="1" ht="15" x14ac:dyDescent="0.2">
      <c r="D541" s="56"/>
      <c r="E541" s="56"/>
    </row>
    <row r="542" spans="4:5" s="10" customFormat="1" ht="15" x14ac:dyDescent="0.2">
      <c r="D542" s="56"/>
      <c r="E542" s="56"/>
    </row>
    <row r="543" spans="4:5" s="10" customFormat="1" ht="15" x14ac:dyDescent="0.2">
      <c r="D543" s="56"/>
      <c r="E543" s="56"/>
    </row>
    <row r="544" spans="4:5" s="10" customFormat="1" ht="15" x14ac:dyDescent="0.2">
      <c r="D544" s="56"/>
      <c r="E544" s="56"/>
    </row>
    <row r="545" spans="4:5" s="10" customFormat="1" ht="15" x14ac:dyDescent="0.2">
      <c r="D545" s="56"/>
      <c r="E545" s="56"/>
    </row>
    <row r="546" spans="4:5" s="10" customFormat="1" ht="15" x14ac:dyDescent="0.2">
      <c r="D546" s="56"/>
      <c r="E546" s="56"/>
    </row>
    <row r="547" spans="4:5" s="10" customFormat="1" ht="15" x14ac:dyDescent="0.2">
      <c r="D547" s="56"/>
      <c r="E547" s="56"/>
    </row>
    <row r="548" spans="4:5" s="10" customFormat="1" ht="15" x14ac:dyDescent="0.2">
      <c r="D548" s="56"/>
      <c r="E548" s="56"/>
    </row>
    <row r="549" spans="4:5" s="10" customFormat="1" ht="15" x14ac:dyDescent="0.2">
      <c r="D549" s="56"/>
      <c r="E549" s="56"/>
    </row>
    <row r="550" spans="4:5" s="10" customFormat="1" ht="15" x14ac:dyDescent="0.2">
      <c r="D550" s="56"/>
      <c r="E550" s="56"/>
    </row>
    <row r="551" spans="4:5" s="10" customFormat="1" ht="15" x14ac:dyDescent="0.2">
      <c r="D551" s="56"/>
      <c r="E551" s="56"/>
    </row>
    <row r="552" spans="4:5" s="10" customFormat="1" ht="15" x14ac:dyDescent="0.2">
      <c r="D552" s="56"/>
      <c r="E552" s="56"/>
    </row>
    <row r="553" spans="4:5" s="10" customFormat="1" ht="15" x14ac:dyDescent="0.2">
      <c r="D553" s="56"/>
      <c r="E553" s="56"/>
    </row>
    <row r="554" spans="4:5" s="10" customFormat="1" ht="15" x14ac:dyDescent="0.2">
      <c r="D554" s="56"/>
      <c r="E554" s="56"/>
    </row>
    <row r="555" spans="4:5" s="10" customFormat="1" ht="15" x14ac:dyDescent="0.2">
      <c r="D555" s="56"/>
      <c r="E555" s="56"/>
    </row>
    <row r="556" spans="4:5" s="10" customFormat="1" ht="15" x14ac:dyDescent="0.2">
      <c r="D556" s="56"/>
      <c r="E556" s="56"/>
    </row>
    <row r="557" spans="4:5" s="10" customFormat="1" ht="15" x14ac:dyDescent="0.2">
      <c r="D557" s="56"/>
      <c r="E557" s="56"/>
    </row>
    <row r="558" spans="4:5" s="10" customFormat="1" ht="15" x14ac:dyDescent="0.2">
      <c r="D558" s="56"/>
      <c r="E558" s="56"/>
    </row>
    <row r="559" spans="4:5" s="10" customFormat="1" ht="15" x14ac:dyDescent="0.2">
      <c r="D559" s="56"/>
      <c r="E559" s="56"/>
    </row>
    <row r="560" spans="4:5" s="10" customFormat="1" ht="15" x14ac:dyDescent="0.2">
      <c r="D560" s="56"/>
      <c r="E560" s="56"/>
    </row>
    <row r="561" spans="4:5" s="10" customFormat="1" ht="15" x14ac:dyDescent="0.2">
      <c r="D561" s="56"/>
      <c r="E561" s="56"/>
    </row>
    <row r="562" spans="4:5" s="10" customFormat="1" ht="15" x14ac:dyDescent="0.2">
      <c r="D562" s="56"/>
      <c r="E562" s="56"/>
    </row>
    <row r="563" spans="4:5" s="10" customFormat="1" ht="15" x14ac:dyDescent="0.2">
      <c r="D563" s="56"/>
      <c r="E563" s="56"/>
    </row>
    <row r="564" spans="4:5" s="10" customFormat="1" ht="15" x14ac:dyDescent="0.2">
      <c r="D564" s="56"/>
      <c r="E564" s="56"/>
    </row>
    <row r="565" spans="4:5" s="10" customFormat="1" ht="15" x14ac:dyDescent="0.2">
      <c r="D565" s="56"/>
      <c r="E565" s="56"/>
    </row>
    <row r="566" spans="4:5" s="10" customFormat="1" ht="15" x14ac:dyDescent="0.2">
      <c r="D566" s="56"/>
      <c r="E566" s="56"/>
    </row>
    <row r="567" spans="4:5" s="10" customFormat="1" ht="15" x14ac:dyDescent="0.2">
      <c r="D567" s="56"/>
      <c r="E567" s="56"/>
    </row>
    <row r="568" spans="4:5" s="10" customFormat="1" ht="15" x14ac:dyDescent="0.2">
      <c r="D568" s="56"/>
      <c r="E568" s="56"/>
    </row>
    <row r="569" spans="4:5" s="10" customFormat="1" ht="15" x14ac:dyDescent="0.2">
      <c r="D569" s="56"/>
      <c r="E569" s="56"/>
    </row>
    <row r="570" spans="4:5" s="10" customFormat="1" ht="15" x14ac:dyDescent="0.2">
      <c r="D570" s="56"/>
      <c r="E570" s="56"/>
    </row>
    <row r="571" spans="4:5" s="10" customFormat="1" ht="15" x14ac:dyDescent="0.2">
      <c r="D571" s="56"/>
      <c r="E571" s="56"/>
    </row>
    <row r="572" spans="4:5" s="10" customFormat="1" ht="15" x14ac:dyDescent="0.2">
      <c r="D572" s="56"/>
      <c r="E572" s="56"/>
    </row>
    <row r="573" spans="4:5" s="10" customFormat="1" ht="15" x14ac:dyDescent="0.2">
      <c r="D573" s="56"/>
      <c r="E573" s="56"/>
    </row>
    <row r="574" spans="4:5" s="10" customFormat="1" ht="15" x14ac:dyDescent="0.2">
      <c r="D574" s="56"/>
      <c r="E574" s="56"/>
    </row>
    <row r="575" spans="4:5" s="10" customFormat="1" ht="15" x14ac:dyDescent="0.2">
      <c r="D575" s="56"/>
      <c r="E575" s="56"/>
    </row>
    <row r="576" spans="4:5" s="10" customFormat="1" ht="15" x14ac:dyDescent="0.2">
      <c r="D576" s="56"/>
      <c r="E576" s="56"/>
    </row>
    <row r="577" spans="4:5" s="10" customFormat="1" ht="15" x14ac:dyDescent="0.2">
      <c r="D577" s="56"/>
      <c r="E577" s="56"/>
    </row>
    <row r="578" spans="4:5" s="10" customFormat="1" ht="15" x14ac:dyDescent="0.2">
      <c r="D578" s="56"/>
      <c r="E578" s="56"/>
    </row>
    <row r="579" spans="4:5" s="10" customFormat="1" ht="15" x14ac:dyDescent="0.2">
      <c r="D579" s="56"/>
      <c r="E579" s="56"/>
    </row>
    <row r="580" spans="4:5" s="10" customFormat="1" ht="15" x14ac:dyDescent="0.2">
      <c r="D580" s="56"/>
      <c r="E580" s="56"/>
    </row>
    <row r="581" spans="4:5" s="10" customFormat="1" ht="15" x14ac:dyDescent="0.2">
      <c r="D581" s="56"/>
      <c r="E581" s="56"/>
    </row>
    <row r="582" spans="4:5" s="10" customFormat="1" ht="15" x14ac:dyDescent="0.2">
      <c r="D582" s="56"/>
      <c r="E582" s="56"/>
    </row>
    <row r="583" spans="4:5" s="10" customFormat="1" ht="15" x14ac:dyDescent="0.2">
      <c r="D583" s="56"/>
      <c r="E583" s="56"/>
    </row>
    <row r="584" spans="4:5" s="10" customFormat="1" ht="15" x14ac:dyDescent="0.2">
      <c r="D584" s="56"/>
      <c r="E584" s="56"/>
    </row>
    <row r="585" spans="4:5" s="10" customFormat="1" ht="15" x14ac:dyDescent="0.2">
      <c r="D585" s="56"/>
      <c r="E585" s="56"/>
    </row>
    <row r="586" spans="4:5" s="10" customFormat="1" ht="15" x14ac:dyDescent="0.2">
      <c r="D586" s="56"/>
      <c r="E586" s="56"/>
    </row>
    <row r="587" spans="4:5" s="10" customFormat="1" ht="15" x14ac:dyDescent="0.2">
      <c r="D587" s="56"/>
      <c r="E587" s="56"/>
    </row>
    <row r="588" spans="4:5" s="10" customFormat="1" ht="15" x14ac:dyDescent="0.2">
      <c r="D588" s="56"/>
      <c r="E588" s="56"/>
    </row>
    <row r="589" spans="4:5" s="10" customFormat="1" ht="15" x14ac:dyDescent="0.2">
      <c r="D589" s="56"/>
      <c r="E589" s="56"/>
    </row>
    <row r="590" spans="4:5" s="10" customFormat="1" ht="15" x14ac:dyDescent="0.2">
      <c r="D590" s="56"/>
      <c r="E590" s="56"/>
    </row>
    <row r="591" spans="4:5" s="10" customFormat="1" ht="15" x14ac:dyDescent="0.2">
      <c r="D591" s="56"/>
      <c r="E591" s="56"/>
    </row>
    <row r="592" spans="4:5" s="10" customFormat="1" ht="15" x14ac:dyDescent="0.2">
      <c r="D592" s="56"/>
      <c r="E592" s="56"/>
    </row>
    <row r="593" spans="4:5" s="10" customFormat="1" ht="15" x14ac:dyDescent="0.2">
      <c r="D593" s="56"/>
      <c r="E593" s="56"/>
    </row>
    <row r="594" spans="4:5" s="10" customFormat="1" ht="15" x14ac:dyDescent="0.2">
      <c r="D594" s="56"/>
      <c r="E594" s="56"/>
    </row>
    <row r="595" spans="4:5" s="10" customFormat="1" ht="15" x14ac:dyDescent="0.2">
      <c r="D595" s="56"/>
      <c r="E595" s="56"/>
    </row>
    <row r="596" spans="4:5" s="10" customFormat="1" ht="15" x14ac:dyDescent="0.2">
      <c r="D596" s="56"/>
      <c r="E596" s="56"/>
    </row>
    <row r="597" spans="4:5" s="10" customFormat="1" ht="15" x14ac:dyDescent="0.2">
      <c r="D597" s="56"/>
      <c r="E597" s="56"/>
    </row>
    <row r="598" spans="4:5" s="10" customFormat="1" ht="15" x14ac:dyDescent="0.2">
      <c r="D598" s="56"/>
      <c r="E598" s="56"/>
    </row>
    <row r="599" spans="4:5" s="10" customFormat="1" ht="15" x14ac:dyDescent="0.2">
      <c r="D599" s="56"/>
      <c r="E599" s="56"/>
    </row>
    <row r="600" spans="4:5" s="10" customFormat="1" ht="15" x14ac:dyDescent="0.2">
      <c r="D600" s="56"/>
      <c r="E600" s="56"/>
    </row>
    <row r="601" spans="4:5" s="10" customFormat="1" ht="15" x14ac:dyDescent="0.2">
      <c r="D601" s="56"/>
      <c r="E601" s="56"/>
    </row>
    <row r="602" spans="4:5" s="10" customFormat="1" ht="15" x14ac:dyDescent="0.2">
      <c r="D602" s="56"/>
      <c r="E602" s="56"/>
    </row>
    <row r="603" spans="4:5" s="10" customFormat="1" ht="15" x14ac:dyDescent="0.2">
      <c r="D603" s="56"/>
      <c r="E603" s="56"/>
    </row>
    <row r="604" spans="4:5" s="10" customFormat="1" ht="15" x14ac:dyDescent="0.2">
      <c r="D604" s="56"/>
      <c r="E604" s="56"/>
    </row>
    <row r="605" spans="4:5" s="10" customFormat="1" ht="15" x14ac:dyDescent="0.2">
      <c r="D605" s="56"/>
      <c r="E605" s="56"/>
    </row>
    <row r="606" spans="4:5" s="10" customFormat="1" ht="15" x14ac:dyDescent="0.2">
      <c r="D606" s="56"/>
      <c r="E606" s="56"/>
    </row>
    <row r="607" spans="4:5" s="10" customFormat="1" ht="15" x14ac:dyDescent="0.2">
      <c r="D607" s="56"/>
      <c r="E607" s="56"/>
    </row>
    <row r="608" spans="4:5" s="10" customFormat="1" ht="15" x14ac:dyDescent="0.2">
      <c r="D608" s="56"/>
      <c r="E608" s="56"/>
    </row>
    <row r="609" spans="4:5" s="10" customFormat="1" ht="15" x14ac:dyDescent="0.2">
      <c r="D609" s="56"/>
      <c r="E609" s="56"/>
    </row>
    <row r="610" spans="4:5" s="10" customFormat="1" ht="15" x14ac:dyDescent="0.2">
      <c r="D610" s="56"/>
      <c r="E610" s="56"/>
    </row>
    <row r="611" spans="4:5" s="10" customFormat="1" ht="15" x14ac:dyDescent="0.2">
      <c r="D611" s="56"/>
      <c r="E611" s="56"/>
    </row>
    <row r="612" spans="4:5" s="10" customFormat="1" ht="15" x14ac:dyDescent="0.2">
      <c r="D612" s="56"/>
      <c r="E612" s="56"/>
    </row>
    <row r="613" spans="4:5" s="10" customFormat="1" ht="15" x14ac:dyDescent="0.2">
      <c r="D613" s="56"/>
      <c r="E613" s="56"/>
    </row>
    <row r="614" spans="4:5" s="10" customFormat="1" ht="15" x14ac:dyDescent="0.2">
      <c r="D614" s="56"/>
      <c r="E614" s="56"/>
    </row>
    <row r="615" spans="4:5" s="10" customFormat="1" ht="15" x14ac:dyDescent="0.2">
      <c r="D615" s="56"/>
      <c r="E615" s="56"/>
    </row>
    <row r="616" spans="4:5" s="10" customFormat="1" ht="15" x14ac:dyDescent="0.2">
      <c r="D616" s="56"/>
      <c r="E616" s="56"/>
    </row>
    <row r="617" spans="4:5" s="10" customFormat="1" ht="15" x14ac:dyDescent="0.2">
      <c r="D617" s="56"/>
      <c r="E617" s="56"/>
    </row>
    <row r="618" spans="4:5" s="10" customFormat="1" ht="15" x14ac:dyDescent="0.2">
      <c r="D618" s="56"/>
      <c r="E618" s="56"/>
    </row>
    <row r="619" spans="4:5" s="10" customFormat="1" ht="15" x14ac:dyDescent="0.2">
      <c r="D619" s="56"/>
      <c r="E619" s="56"/>
    </row>
    <row r="620" spans="4:5" s="10" customFormat="1" ht="15" x14ac:dyDescent="0.2">
      <c r="D620" s="56"/>
      <c r="E620" s="56"/>
    </row>
    <row r="621" spans="4:5" s="10" customFormat="1" ht="15" x14ac:dyDescent="0.2">
      <c r="D621" s="56"/>
      <c r="E621" s="56"/>
    </row>
    <row r="622" spans="4:5" s="10" customFormat="1" ht="15" x14ac:dyDescent="0.2">
      <c r="D622" s="56"/>
      <c r="E622" s="56"/>
    </row>
    <row r="623" spans="4:5" s="10" customFormat="1" ht="15" x14ac:dyDescent="0.2">
      <c r="D623" s="56"/>
      <c r="E623" s="56"/>
    </row>
    <row r="624" spans="4:5" s="10" customFormat="1" ht="15" x14ac:dyDescent="0.2">
      <c r="D624" s="56"/>
      <c r="E624" s="56"/>
    </row>
    <row r="625" spans="4:5" s="10" customFormat="1" ht="15" x14ac:dyDescent="0.2">
      <c r="D625" s="56"/>
      <c r="E625" s="56"/>
    </row>
    <row r="626" spans="4:5" s="10" customFormat="1" ht="15" x14ac:dyDescent="0.2">
      <c r="D626" s="56"/>
      <c r="E626" s="56"/>
    </row>
    <row r="627" spans="4:5" s="10" customFormat="1" ht="15" x14ac:dyDescent="0.2">
      <c r="D627" s="56"/>
      <c r="E627" s="56"/>
    </row>
    <row r="628" spans="4:5" s="10" customFormat="1" ht="15" x14ac:dyDescent="0.2">
      <c r="D628" s="56"/>
      <c r="E628" s="56"/>
    </row>
    <row r="629" spans="4:5" s="10" customFormat="1" ht="15" x14ac:dyDescent="0.2">
      <c r="D629" s="56"/>
      <c r="E629" s="56"/>
    </row>
    <row r="630" spans="4:5" s="10" customFormat="1" ht="15" x14ac:dyDescent="0.2">
      <c r="D630" s="56"/>
      <c r="E630" s="56"/>
    </row>
    <row r="631" spans="4:5" s="10" customFormat="1" ht="15" x14ac:dyDescent="0.2">
      <c r="D631" s="56"/>
      <c r="E631" s="56"/>
    </row>
    <row r="632" spans="4:5" s="10" customFormat="1" ht="15" x14ac:dyDescent="0.2">
      <c r="D632" s="56"/>
      <c r="E632" s="56"/>
    </row>
    <row r="633" spans="4:5" s="10" customFormat="1" ht="15" x14ac:dyDescent="0.2">
      <c r="D633" s="56"/>
      <c r="E633" s="56"/>
    </row>
    <row r="634" spans="4:5" s="10" customFormat="1" ht="15" x14ac:dyDescent="0.2">
      <c r="D634" s="56"/>
      <c r="E634" s="56"/>
    </row>
    <row r="635" spans="4:5" s="10" customFormat="1" ht="15" x14ac:dyDescent="0.2">
      <c r="D635" s="56"/>
      <c r="E635" s="56"/>
    </row>
    <row r="636" spans="4:5" s="10" customFormat="1" ht="15" x14ac:dyDescent="0.2">
      <c r="D636" s="56"/>
      <c r="E636" s="56"/>
    </row>
    <row r="637" spans="4:5" s="10" customFormat="1" ht="15" x14ac:dyDescent="0.2">
      <c r="D637" s="56"/>
      <c r="E637" s="56"/>
    </row>
    <row r="638" spans="4:5" s="10" customFormat="1" ht="15" x14ac:dyDescent="0.2">
      <c r="D638" s="56"/>
      <c r="E638" s="56"/>
    </row>
    <row r="639" spans="4:5" s="10" customFormat="1" ht="15" x14ac:dyDescent="0.2">
      <c r="D639" s="56"/>
      <c r="E639" s="56"/>
    </row>
    <row r="640" spans="4:5" s="10" customFormat="1" ht="15" x14ac:dyDescent="0.2">
      <c r="D640" s="56"/>
      <c r="E640" s="56"/>
    </row>
    <row r="641" spans="4:5" s="10" customFormat="1" ht="15" x14ac:dyDescent="0.2">
      <c r="D641" s="56"/>
      <c r="E641" s="56"/>
    </row>
    <row r="642" spans="4:5" s="10" customFormat="1" ht="15" x14ac:dyDescent="0.2">
      <c r="D642" s="56"/>
      <c r="E642" s="56"/>
    </row>
    <row r="643" spans="4:5" s="10" customFormat="1" ht="15" x14ac:dyDescent="0.2">
      <c r="D643" s="56"/>
      <c r="E643" s="56"/>
    </row>
    <row r="644" spans="4:5" s="10" customFormat="1" ht="15" x14ac:dyDescent="0.2">
      <c r="D644" s="56"/>
      <c r="E644" s="56"/>
    </row>
    <row r="645" spans="4:5" s="10" customFormat="1" ht="15" x14ac:dyDescent="0.2">
      <c r="D645" s="56"/>
      <c r="E645" s="56"/>
    </row>
    <row r="646" spans="4:5" s="10" customFormat="1" ht="15" x14ac:dyDescent="0.2">
      <c r="D646" s="56"/>
      <c r="E646" s="56"/>
    </row>
    <row r="647" spans="4:5" s="10" customFormat="1" ht="15" x14ac:dyDescent="0.2">
      <c r="D647" s="56"/>
      <c r="E647" s="56"/>
    </row>
    <row r="648" spans="4:5" s="10" customFormat="1" ht="15" x14ac:dyDescent="0.2">
      <c r="D648" s="56"/>
      <c r="E648" s="56"/>
    </row>
    <row r="649" spans="4:5" s="10" customFormat="1" ht="15" x14ac:dyDescent="0.2">
      <c r="D649" s="56"/>
      <c r="E649" s="56"/>
    </row>
    <row r="650" spans="4:5" s="10" customFormat="1" ht="15" x14ac:dyDescent="0.2">
      <c r="D650" s="56"/>
      <c r="E650" s="56"/>
    </row>
    <row r="651" spans="4:5" s="10" customFormat="1" ht="15" x14ac:dyDescent="0.2">
      <c r="D651" s="56"/>
      <c r="E651" s="56"/>
    </row>
    <row r="652" spans="4:5" s="10" customFormat="1" ht="15" x14ac:dyDescent="0.2">
      <c r="D652" s="56"/>
      <c r="E652" s="56"/>
    </row>
    <row r="653" spans="4:5" s="10" customFormat="1" ht="15" x14ac:dyDescent="0.2">
      <c r="D653" s="56"/>
      <c r="E653" s="56"/>
    </row>
    <row r="654" spans="4:5" s="10" customFormat="1" ht="15" x14ac:dyDescent="0.2">
      <c r="D654" s="56"/>
      <c r="E654" s="56"/>
    </row>
    <row r="655" spans="4:5" s="10" customFormat="1" ht="15" x14ac:dyDescent="0.2">
      <c r="D655" s="56"/>
      <c r="E655" s="56"/>
    </row>
    <row r="656" spans="4:5" s="10" customFormat="1" ht="15" x14ac:dyDescent="0.2">
      <c r="D656" s="56"/>
      <c r="E656" s="56"/>
    </row>
    <row r="657" spans="4:5" s="10" customFormat="1" ht="15" x14ac:dyDescent="0.2">
      <c r="D657" s="56"/>
      <c r="E657" s="56"/>
    </row>
    <row r="658" spans="4:5" s="10" customFormat="1" ht="15" x14ac:dyDescent="0.2">
      <c r="D658" s="56"/>
      <c r="E658" s="56"/>
    </row>
    <row r="659" spans="4:5" s="10" customFormat="1" ht="15" x14ac:dyDescent="0.2">
      <c r="D659" s="56"/>
      <c r="E659" s="56"/>
    </row>
    <row r="660" spans="4:5" s="10" customFormat="1" ht="15" x14ac:dyDescent="0.2">
      <c r="D660" s="56"/>
      <c r="E660" s="56"/>
    </row>
    <row r="661" spans="4:5" s="10" customFormat="1" ht="15" x14ac:dyDescent="0.2">
      <c r="D661" s="56"/>
      <c r="E661" s="56"/>
    </row>
    <row r="662" spans="4:5" s="10" customFormat="1" ht="15" x14ac:dyDescent="0.2">
      <c r="D662" s="56"/>
      <c r="E662" s="56"/>
    </row>
    <row r="663" spans="4:5" s="10" customFormat="1" ht="15" x14ac:dyDescent="0.2">
      <c r="D663" s="56"/>
      <c r="E663" s="56"/>
    </row>
    <row r="664" spans="4:5" s="10" customFormat="1" ht="15" x14ac:dyDescent="0.2">
      <c r="D664" s="56"/>
      <c r="E664" s="56"/>
    </row>
    <row r="665" spans="4:5" s="10" customFormat="1" ht="15" x14ac:dyDescent="0.2">
      <c r="D665" s="56"/>
      <c r="E665" s="56"/>
    </row>
    <row r="666" spans="4:5" s="10" customFormat="1" ht="15" x14ac:dyDescent="0.2">
      <c r="D666" s="56"/>
      <c r="E666" s="56"/>
    </row>
    <row r="667" spans="4:5" s="10" customFormat="1" ht="15" x14ac:dyDescent="0.2">
      <c r="D667" s="56"/>
      <c r="E667" s="56"/>
    </row>
    <row r="668" spans="4:5" s="10" customFormat="1" ht="15" x14ac:dyDescent="0.2">
      <c r="D668" s="56"/>
      <c r="E668" s="56"/>
    </row>
    <row r="669" spans="4:5" s="10" customFormat="1" ht="15" x14ac:dyDescent="0.2">
      <c r="D669" s="56"/>
      <c r="E669" s="56"/>
    </row>
    <row r="670" spans="4:5" s="10" customFormat="1" ht="15" x14ac:dyDescent="0.2">
      <c r="D670" s="56"/>
      <c r="E670" s="56"/>
    </row>
    <row r="671" spans="4:5" s="10" customFormat="1" ht="15" x14ac:dyDescent="0.2">
      <c r="D671" s="56"/>
      <c r="E671" s="56"/>
    </row>
    <row r="672" spans="4:5" s="10" customFormat="1" ht="15" x14ac:dyDescent="0.2">
      <c r="D672" s="56"/>
      <c r="E672" s="56"/>
    </row>
    <row r="673" spans="4:5" s="10" customFormat="1" ht="15" x14ac:dyDescent="0.2">
      <c r="D673" s="56"/>
      <c r="E673" s="56"/>
    </row>
    <row r="674" spans="4:5" s="10" customFormat="1" ht="15" x14ac:dyDescent="0.2">
      <c r="D674" s="56"/>
      <c r="E674" s="56"/>
    </row>
    <row r="675" spans="4:5" s="10" customFormat="1" ht="15" x14ac:dyDescent="0.2">
      <c r="D675" s="56"/>
      <c r="E675" s="56"/>
    </row>
    <row r="676" spans="4:5" s="10" customFormat="1" ht="15" x14ac:dyDescent="0.2">
      <c r="D676" s="56"/>
      <c r="E676" s="56"/>
    </row>
    <row r="677" spans="4:5" s="10" customFormat="1" ht="15" x14ac:dyDescent="0.2">
      <c r="D677" s="56"/>
      <c r="E677" s="56"/>
    </row>
    <row r="678" spans="4:5" s="10" customFormat="1" ht="15" x14ac:dyDescent="0.2">
      <c r="D678" s="56"/>
      <c r="E678" s="56"/>
    </row>
    <row r="679" spans="4:5" s="10" customFormat="1" ht="15" x14ac:dyDescent="0.2">
      <c r="D679" s="56"/>
      <c r="E679" s="56"/>
    </row>
    <row r="680" spans="4:5" s="10" customFormat="1" ht="15" x14ac:dyDescent="0.2">
      <c r="D680" s="56"/>
      <c r="E680" s="56"/>
    </row>
    <row r="681" spans="4:5" s="10" customFormat="1" ht="15" x14ac:dyDescent="0.2">
      <c r="D681" s="56"/>
      <c r="E681" s="56"/>
    </row>
    <row r="682" spans="4:5" s="10" customFormat="1" ht="15" x14ac:dyDescent="0.2">
      <c r="D682" s="56"/>
      <c r="E682" s="56"/>
    </row>
    <row r="683" spans="4:5" s="10" customFormat="1" ht="15" x14ac:dyDescent="0.2">
      <c r="D683" s="56"/>
      <c r="E683" s="56"/>
    </row>
    <row r="684" spans="4:5" s="10" customFormat="1" ht="15" x14ac:dyDescent="0.2">
      <c r="D684" s="56"/>
      <c r="E684" s="56"/>
    </row>
    <row r="685" spans="4:5" s="10" customFormat="1" ht="15" x14ac:dyDescent="0.2">
      <c r="D685" s="56"/>
      <c r="E685" s="56"/>
    </row>
    <row r="686" spans="4:5" s="10" customFormat="1" ht="15" x14ac:dyDescent="0.2">
      <c r="D686" s="56"/>
      <c r="E686" s="56"/>
    </row>
    <row r="687" spans="4:5" s="10" customFormat="1" ht="15" x14ac:dyDescent="0.2">
      <c r="D687" s="56"/>
      <c r="E687" s="56"/>
    </row>
    <row r="688" spans="4:5" s="10" customFormat="1" ht="15" x14ac:dyDescent="0.2">
      <c r="D688" s="56"/>
      <c r="E688" s="56"/>
    </row>
    <row r="689" spans="4:5" s="10" customFormat="1" ht="15" x14ac:dyDescent="0.2">
      <c r="D689" s="56"/>
      <c r="E689" s="56"/>
    </row>
    <row r="690" spans="4:5" s="10" customFormat="1" ht="15" x14ac:dyDescent="0.2">
      <c r="D690" s="56"/>
      <c r="E690" s="56"/>
    </row>
    <row r="691" spans="4:5" s="10" customFormat="1" ht="15" x14ac:dyDescent="0.2">
      <c r="D691" s="56"/>
      <c r="E691" s="56"/>
    </row>
    <row r="692" spans="4:5" s="10" customFormat="1" ht="15" x14ac:dyDescent="0.2">
      <c r="D692" s="56"/>
      <c r="E692" s="56"/>
    </row>
    <row r="693" spans="4:5" s="10" customFormat="1" ht="15" x14ac:dyDescent="0.2">
      <c r="D693" s="56"/>
      <c r="E693" s="56"/>
    </row>
    <row r="694" spans="4:5" s="10" customFormat="1" ht="15" x14ac:dyDescent="0.2">
      <c r="D694" s="56"/>
      <c r="E694" s="56"/>
    </row>
    <row r="695" spans="4:5" s="10" customFormat="1" ht="15" x14ac:dyDescent="0.2">
      <c r="D695" s="56"/>
      <c r="E695" s="56"/>
    </row>
    <row r="696" spans="4:5" s="10" customFormat="1" ht="15" x14ac:dyDescent="0.2">
      <c r="D696" s="56"/>
      <c r="E696" s="56"/>
    </row>
    <row r="697" spans="4:5" s="10" customFormat="1" ht="15" x14ac:dyDescent="0.2">
      <c r="D697" s="56"/>
      <c r="E697" s="56"/>
    </row>
    <row r="698" spans="4:5" s="10" customFormat="1" ht="15" x14ac:dyDescent="0.2">
      <c r="D698" s="56"/>
      <c r="E698" s="56"/>
    </row>
    <row r="699" spans="4:5" s="10" customFormat="1" ht="15" x14ac:dyDescent="0.2">
      <c r="D699" s="56"/>
      <c r="E699" s="56"/>
    </row>
    <row r="700" spans="4:5" s="10" customFormat="1" ht="15" x14ac:dyDescent="0.2">
      <c r="D700" s="56"/>
      <c r="E700" s="56"/>
    </row>
    <row r="701" spans="4:5" s="10" customFormat="1" ht="15" x14ac:dyDescent="0.2">
      <c r="D701" s="56"/>
      <c r="E701" s="56"/>
    </row>
    <row r="702" spans="4:5" s="10" customFormat="1" ht="15" x14ac:dyDescent="0.2">
      <c r="D702" s="56"/>
      <c r="E702" s="56"/>
    </row>
    <row r="703" spans="4:5" s="10" customFormat="1" ht="15" x14ac:dyDescent="0.2">
      <c r="D703" s="56"/>
      <c r="E703" s="56"/>
    </row>
    <row r="704" spans="4:5" s="10" customFormat="1" ht="15" x14ac:dyDescent="0.2">
      <c r="D704" s="56"/>
      <c r="E704" s="56"/>
    </row>
    <row r="705" spans="4:5" s="10" customFormat="1" ht="15" x14ac:dyDescent="0.2">
      <c r="D705" s="56"/>
      <c r="E705" s="56"/>
    </row>
    <row r="706" spans="4:5" s="10" customFormat="1" ht="15" x14ac:dyDescent="0.2">
      <c r="D706" s="56"/>
      <c r="E706" s="56"/>
    </row>
    <row r="707" spans="4:5" s="10" customFormat="1" ht="15" x14ac:dyDescent="0.2">
      <c r="D707" s="56"/>
      <c r="E707" s="56"/>
    </row>
    <row r="708" spans="4:5" s="10" customFormat="1" ht="15" x14ac:dyDescent="0.2">
      <c r="D708" s="56"/>
      <c r="E708" s="56"/>
    </row>
    <row r="709" spans="4:5" s="10" customFormat="1" ht="15" x14ac:dyDescent="0.2">
      <c r="D709" s="56"/>
      <c r="E709" s="56"/>
    </row>
    <row r="710" spans="4:5" s="10" customFormat="1" ht="15" x14ac:dyDescent="0.2">
      <c r="D710" s="56"/>
      <c r="E710" s="56"/>
    </row>
    <row r="711" spans="4:5" s="10" customFormat="1" ht="15" x14ac:dyDescent="0.2">
      <c r="D711" s="56"/>
      <c r="E711" s="56"/>
    </row>
    <row r="712" spans="4:5" s="10" customFormat="1" ht="15" x14ac:dyDescent="0.2">
      <c r="D712" s="56"/>
      <c r="E712" s="56"/>
    </row>
    <row r="713" spans="4:5" s="10" customFormat="1" ht="15" x14ac:dyDescent="0.2">
      <c r="D713" s="56"/>
      <c r="E713" s="56"/>
    </row>
    <row r="714" spans="4:5" s="10" customFormat="1" ht="15" x14ac:dyDescent="0.2">
      <c r="D714" s="56"/>
      <c r="E714" s="56"/>
    </row>
    <row r="715" spans="4:5" s="10" customFormat="1" ht="15" x14ac:dyDescent="0.2">
      <c r="D715" s="56"/>
      <c r="E715" s="56"/>
    </row>
    <row r="716" spans="4:5" s="10" customFormat="1" ht="15" x14ac:dyDescent="0.2">
      <c r="D716" s="56"/>
      <c r="E716" s="56"/>
    </row>
    <row r="717" spans="4:5" s="10" customFormat="1" ht="15" x14ac:dyDescent="0.2">
      <c r="D717" s="56"/>
      <c r="E717" s="56"/>
    </row>
    <row r="718" spans="4:5" s="10" customFormat="1" ht="15" x14ac:dyDescent="0.2">
      <c r="D718" s="56"/>
      <c r="E718" s="56"/>
    </row>
    <row r="719" spans="4:5" s="10" customFormat="1" ht="15" x14ac:dyDescent="0.2">
      <c r="D719" s="56"/>
      <c r="E719" s="56"/>
    </row>
    <row r="720" spans="4:5" s="10" customFormat="1" ht="15" x14ac:dyDescent="0.2">
      <c r="D720" s="56"/>
      <c r="E720" s="56"/>
    </row>
    <row r="721" spans="4:5" s="10" customFormat="1" ht="15" x14ac:dyDescent="0.2">
      <c r="D721" s="56"/>
      <c r="E721" s="56"/>
    </row>
    <row r="722" spans="4:5" s="10" customFormat="1" ht="15" x14ac:dyDescent="0.2">
      <c r="D722" s="56"/>
      <c r="E722" s="56"/>
    </row>
    <row r="723" spans="4:5" s="10" customFormat="1" ht="15" x14ac:dyDescent="0.2">
      <c r="D723" s="56"/>
      <c r="E723" s="56"/>
    </row>
    <row r="724" spans="4:5" s="10" customFormat="1" ht="15" x14ac:dyDescent="0.2">
      <c r="D724" s="56"/>
      <c r="E724" s="56"/>
    </row>
    <row r="725" spans="4:5" s="10" customFormat="1" ht="15" x14ac:dyDescent="0.2">
      <c r="D725" s="56"/>
      <c r="E725" s="56"/>
    </row>
    <row r="726" spans="4:5" s="10" customFormat="1" ht="15" x14ac:dyDescent="0.2">
      <c r="D726" s="56"/>
      <c r="E726" s="56"/>
    </row>
    <row r="727" spans="4:5" s="10" customFormat="1" ht="15" x14ac:dyDescent="0.2">
      <c r="D727" s="56"/>
      <c r="E727" s="56"/>
    </row>
    <row r="728" spans="4:5" s="10" customFormat="1" ht="15" x14ac:dyDescent="0.2">
      <c r="D728" s="56"/>
      <c r="E728" s="56"/>
    </row>
    <row r="729" spans="4:5" s="10" customFormat="1" ht="15" x14ac:dyDescent="0.2">
      <c r="D729" s="56"/>
      <c r="E729" s="56"/>
    </row>
    <row r="730" spans="4:5" s="10" customFormat="1" ht="15" x14ac:dyDescent="0.2">
      <c r="D730" s="56"/>
      <c r="E730" s="56"/>
    </row>
    <row r="731" spans="4:5" s="10" customFormat="1" ht="15" x14ac:dyDescent="0.2">
      <c r="D731" s="56"/>
      <c r="E731" s="56"/>
    </row>
    <row r="732" spans="4:5" s="10" customFormat="1" ht="15" x14ac:dyDescent="0.2">
      <c r="D732" s="56"/>
      <c r="E732" s="56"/>
    </row>
    <row r="733" spans="4:5" s="10" customFormat="1" ht="15" x14ac:dyDescent="0.2">
      <c r="D733" s="56"/>
      <c r="E733" s="56"/>
    </row>
    <row r="734" spans="4:5" s="10" customFormat="1" ht="15" x14ac:dyDescent="0.2">
      <c r="D734" s="56"/>
      <c r="E734" s="56"/>
    </row>
    <row r="735" spans="4:5" s="10" customFormat="1" ht="15" x14ac:dyDescent="0.2">
      <c r="D735" s="56"/>
      <c r="E735" s="56"/>
    </row>
    <row r="736" spans="4:5" s="10" customFormat="1" ht="15" x14ac:dyDescent="0.2">
      <c r="D736" s="56"/>
      <c r="E736" s="56"/>
    </row>
    <row r="737" spans="4:5" s="10" customFormat="1" ht="15" x14ac:dyDescent="0.2">
      <c r="D737" s="56"/>
      <c r="E737" s="56"/>
    </row>
    <row r="738" spans="4:5" s="10" customFormat="1" ht="15" x14ac:dyDescent="0.2">
      <c r="D738" s="56"/>
      <c r="E738" s="56"/>
    </row>
    <row r="739" spans="4:5" s="10" customFormat="1" ht="15" x14ac:dyDescent="0.2">
      <c r="D739" s="56"/>
      <c r="E739" s="56"/>
    </row>
    <row r="740" spans="4:5" s="10" customFormat="1" ht="15" x14ac:dyDescent="0.2">
      <c r="D740" s="56"/>
      <c r="E740" s="56"/>
    </row>
    <row r="741" spans="4:5" s="10" customFormat="1" ht="15" x14ac:dyDescent="0.2">
      <c r="D741" s="56"/>
      <c r="E741" s="56"/>
    </row>
    <row r="742" spans="4:5" s="10" customFormat="1" ht="15" x14ac:dyDescent="0.2">
      <c r="D742" s="56"/>
      <c r="E742" s="56"/>
    </row>
    <row r="743" spans="4:5" s="10" customFormat="1" ht="15" x14ac:dyDescent="0.2">
      <c r="D743" s="56"/>
      <c r="E743" s="56"/>
    </row>
    <row r="744" spans="4:5" s="10" customFormat="1" ht="15" x14ac:dyDescent="0.2">
      <c r="D744" s="56"/>
      <c r="E744" s="56"/>
    </row>
    <row r="745" spans="4:5" s="10" customFormat="1" ht="15" x14ac:dyDescent="0.2">
      <c r="D745" s="56"/>
      <c r="E745" s="56"/>
    </row>
    <row r="746" spans="4:5" s="10" customFormat="1" ht="15" x14ac:dyDescent="0.2">
      <c r="D746" s="56"/>
      <c r="E746" s="56"/>
    </row>
    <row r="747" spans="4:5" s="10" customFormat="1" ht="15" x14ac:dyDescent="0.2">
      <c r="D747" s="56"/>
      <c r="E747" s="56"/>
    </row>
    <row r="748" spans="4:5" s="10" customFormat="1" ht="15" x14ac:dyDescent="0.2">
      <c r="D748" s="56"/>
      <c r="E748" s="56"/>
    </row>
    <row r="749" spans="4:5" s="10" customFormat="1" ht="15" x14ac:dyDescent="0.2">
      <c r="D749" s="56"/>
      <c r="E749" s="56"/>
    </row>
    <row r="750" spans="4:5" s="10" customFormat="1" ht="15" x14ac:dyDescent="0.2">
      <c r="D750" s="56"/>
      <c r="E750" s="56"/>
    </row>
    <row r="751" spans="4:5" s="10" customFormat="1" ht="15" x14ac:dyDescent="0.2">
      <c r="D751" s="56"/>
      <c r="E751" s="56"/>
    </row>
    <row r="752" spans="4:5" s="10" customFormat="1" ht="15" x14ac:dyDescent="0.2">
      <c r="D752" s="56"/>
      <c r="E752" s="56"/>
    </row>
    <row r="753" spans="4:5" s="10" customFormat="1" ht="15" x14ac:dyDescent="0.2">
      <c r="D753" s="56"/>
      <c r="E753" s="56"/>
    </row>
    <row r="754" spans="4:5" s="10" customFormat="1" ht="15" x14ac:dyDescent="0.2">
      <c r="D754" s="56"/>
      <c r="E754" s="56"/>
    </row>
    <row r="755" spans="4:5" s="10" customFormat="1" ht="15" x14ac:dyDescent="0.2">
      <c r="D755" s="56"/>
      <c r="E755" s="56"/>
    </row>
    <row r="756" spans="4:5" s="10" customFormat="1" ht="15" x14ac:dyDescent="0.2">
      <c r="D756" s="56"/>
      <c r="E756" s="56"/>
    </row>
    <row r="757" spans="4:5" s="10" customFormat="1" ht="15" x14ac:dyDescent="0.2">
      <c r="D757" s="56"/>
      <c r="E757" s="56"/>
    </row>
    <row r="758" spans="4:5" s="10" customFormat="1" ht="15" x14ac:dyDescent="0.2">
      <c r="D758" s="56"/>
      <c r="E758" s="56"/>
    </row>
    <row r="759" spans="4:5" s="10" customFormat="1" ht="15" x14ac:dyDescent="0.2">
      <c r="D759" s="56"/>
      <c r="E759" s="56"/>
    </row>
    <row r="760" spans="4:5" s="10" customFormat="1" ht="15" x14ac:dyDescent="0.2">
      <c r="D760" s="56"/>
      <c r="E760" s="56"/>
    </row>
    <row r="761" spans="4:5" s="10" customFormat="1" ht="15" x14ac:dyDescent="0.2">
      <c r="D761" s="56"/>
      <c r="E761" s="56"/>
    </row>
    <row r="762" spans="4:5" s="10" customFormat="1" ht="15" x14ac:dyDescent="0.2">
      <c r="D762" s="56"/>
      <c r="E762" s="56"/>
    </row>
    <row r="763" spans="4:5" s="10" customFormat="1" ht="15" x14ac:dyDescent="0.2">
      <c r="D763" s="56"/>
      <c r="E763" s="56"/>
    </row>
    <row r="764" spans="4:5" s="10" customFormat="1" ht="15" x14ac:dyDescent="0.2">
      <c r="D764" s="56"/>
      <c r="E764" s="56"/>
    </row>
    <row r="765" spans="4:5" s="10" customFormat="1" ht="15" x14ac:dyDescent="0.2">
      <c r="D765" s="56"/>
      <c r="E765" s="56"/>
    </row>
    <row r="766" spans="4:5" s="10" customFormat="1" ht="15" x14ac:dyDescent="0.2">
      <c r="D766" s="56"/>
      <c r="E766" s="56"/>
    </row>
    <row r="767" spans="4:5" s="10" customFormat="1" ht="15" x14ac:dyDescent="0.2">
      <c r="D767" s="56"/>
      <c r="E767" s="56"/>
    </row>
    <row r="768" spans="4:5" s="10" customFormat="1" ht="15" x14ac:dyDescent="0.2">
      <c r="D768" s="56"/>
      <c r="E768" s="56"/>
    </row>
    <row r="769" spans="4:5" s="10" customFormat="1" ht="15" x14ac:dyDescent="0.2">
      <c r="D769" s="56"/>
      <c r="E769" s="56"/>
    </row>
    <row r="770" spans="4:5" s="10" customFormat="1" ht="15" x14ac:dyDescent="0.2">
      <c r="D770" s="56"/>
      <c r="E770" s="56"/>
    </row>
    <row r="771" spans="4:5" s="10" customFormat="1" ht="15" x14ac:dyDescent="0.2">
      <c r="D771" s="56"/>
      <c r="E771" s="56"/>
    </row>
    <row r="772" spans="4:5" s="10" customFormat="1" ht="15" x14ac:dyDescent="0.2">
      <c r="D772" s="56"/>
      <c r="E772" s="56"/>
    </row>
    <row r="773" spans="4:5" s="10" customFormat="1" ht="15" x14ac:dyDescent="0.2">
      <c r="D773" s="56"/>
      <c r="E773" s="56"/>
    </row>
    <row r="774" spans="4:5" s="10" customFormat="1" ht="15" x14ac:dyDescent="0.2">
      <c r="D774" s="56"/>
      <c r="E774" s="56"/>
    </row>
    <row r="775" spans="4:5" s="10" customFormat="1" ht="15" x14ac:dyDescent="0.2">
      <c r="D775" s="56"/>
      <c r="E775" s="56"/>
    </row>
    <row r="776" spans="4:5" s="10" customFormat="1" ht="15" x14ac:dyDescent="0.2">
      <c r="D776" s="56"/>
      <c r="E776" s="56"/>
    </row>
    <row r="777" spans="4:5" s="10" customFormat="1" ht="15" x14ac:dyDescent="0.2">
      <c r="D777" s="56"/>
      <c r="E777" s="56"/>
    </row>
    <row r="778" spans="4:5" s="10" customFormat="1" ht="15" x14ac:dyDescent="0.2">
      <c r="D778" s="56"/>
      <c r="E778" s="56"/>
    </row>
    <row r="779" spans="4:5" s="10" customFormat="1" ht="15" x14ac:dyDescent="0.2">
      <c r="D779" s="56"/>
      <c r="E779" s="56"/>
    </row>
    <row r="780" spans="4:5" s="10" customFormat="1" ht="15" x14ac:dyDescent="0.2">
      <c r="D780" s="56"/>
      <c r="E780" s="56"/>
    </row>
    <row r="781" spans="4:5" s="10" customFormat="1" ht="15" x14ac:dyDescent="0.2">
      <c r="D781" s="56"/>
      <c r="E781" s="56"/>
    </row>
    <row r="782" spans="4:5" s="10" customFormat="1" ht="15" x14ac:dyDescent="0.2">
      <c r="D782" s="56"/>
      <c r="E782" s="56"/>
    </row>
    <row r="783" spans="4:5" s="10" customFormat="1" ht="15" x14ac:dyDescent="0.2">
      <c r="D783" s="56"/>
      <c r="E783" s="56"/>
    </row>
    <row r="784" spans="4:5" s="10" customFormat="1" ht="15" x14ac:dyDescent="0.2">
      <c r="D784" s="56"/>
      <c r="E784" s="56"/>
    </row>
    <row r="785" spans="4:5" s="10" customFormat="1" ht="15" x14ac:dyDescent="0.2">
      <c r="D785" s="56"/>
      <c r="E785" s="56"/>
    </row>
    <row r="786" spans="4:5" s="10" customFormat="1" ht="15" x14ac:dyDescent="0.2">
      <c r="D786" s="56"/>
      <c r="E786" s="56"/>
    </row>
    <row r="787" spans="4:5" s="10" customFormat="1" ht="15" x14ac:dyDescent="0.2">
      <c r="D787" s="56"/>
      <c r="E787" s="56"/>
    </row>
    <row r="788" spans="4:5" s="10" customFormat="1" ht="15" x14ac:dyDescent="0.2">
      <c r="D788" s="56"/>
      <c r="E788" s="56"/>
    </row>
    <row r="789" spans="4:5" s="10" customFormat="1" ht="15" x14ac:dyDescent="0.2">
      <c r="D789" s="56"/>
      <c r="E789" s="56"/>
    </row>
    <row r="790" spans="4:5" s="10" customFormat="1" ht="15" x14ac:dyDescent="0.2">
      <c r="D790" s="56"/>
      <c r="E790" s="56"/>
    </row>
    <row r="791" spans="4:5" s="10" customFormat="1" ht="15" x14ac:dyDescent="0.2">
      <c r="D791" s="56"/>
      <c r="E791" s="56"/>
    </row>
    <row r="792" spans="4:5" s="10" customFormat="1" ht="15" x14ac:dyDescent="0.2">
      <c r="D792" s="56"/>
      <c r="E792" s="56"/>
    </row>
    <row r="793" spans="4:5" s="10" customFormat="1" ht="15" x14ac:dyDescent="0.2">
      <c r="D793" s="56"/>
      <c r="E793" s="56"/>
    </row>
    <row r="794" spans="4:5" s="10" customFormat="1" ht="15" x14ac:dyDescent="0.2">
      <c r="D794" s="56"/>
      <c r="E794" s="56"/>
    </row>
    <row r="795" spans="4:5" s="10" customFormat="1" ht="15" x14ac:dyDescent="0.2">
      <c r="D795" s="56"/>
      <c r="E795" s="56"/>
    </row>
    <row r="796" spans="4:5" s="10" customFormat="1" ht="15" x14ac:dyDescent="0.2">
      <c r="D796" s="56"/>
      <c r="E796" s="56"/>
    </row>
    <row r="797" spans="4:5" s="10" customFormat="1" ht="15" x14ac:dyDescent="0.2">
      <c r="D797" s="56"/>
      <c r="E797" s="56"/>
    </row>
    <row r="798" spans="4:5" s="10" customFormat="1" ht="15" x14ac:dyDescent="0.2">
      <c r="D798" s="56"/>
      <c r="E798" s="56"/>
    </row>
    <row r="799" spans="4:5" s="10" customFormat="1" ht="15" x14ac:dyDescent="0.2">
      <c r="D799" s="56"/>
      <c r="E799" s="56"/>
    </row>
    <row r="800" spans="4:5" s="10" customFormat="1" ht="15" x14ac:dyDescent="0.2">
      <c r="D800" s="56"/>
      <c r="E800" s="56"/>
    </row>
    <row r="801" spans="4:5" s="10" customFormat="1" ht="15" x14ac:dyDescent="0.2">
      <c r="D801" s="56"/>
      <c r="E801" s="56"/>
    </row>
    <row r="802" spans="4:5" s="10" customFormat="1" ht="15" x14ac:dyDescent="0.2">
      <c r="D802" s="56"/>
      <c r="E802" s="56"/>
    </row>
    <row r="803" spans="4:5" s="10" customFormat="1" ht="15" x14ac:dyDescent="0.2">
      <c r="D803" s="56"/>
      <c r="E803" s="56"/>
    </row>
    <row r="804" spans="4:5" s="10" customFormat="1" ht="15" x14ac:dyDescent="0.2">
      <c r="D804" s="56"/>
      <c r="E804" s="56"/>
    </row>
    <row r="805" spans="4:5" s="10" customFormat="1" ht="15" x14ac:dyDescent="0.2">
      <c r="D805" s="56"/>
      <c r="E805" s="56"/>
    </row>
    <row r="806" spans="4:5" s="10" customFormat="1" ht="15" x14ac:dyDescent="0.2">
      <c r="D806" s="56"/>
      <c r="E806" s="56"/>
    </row>
    <row r="807" spans="4:5" s="10" customFormat="1" ht="15" x14ac:dyDescent="0.2">
      <c r="D807" s="56"/>
      <c r="E807" s="56"/>
    </row>
    <row r="808" spans="4:5" s="10" customFormat="1" ht="15" x14ac:dyDescent="0.2">
      <c r="D808" s="56"/>
      <c r="E808" s="56"/>
    </row>
    <row r="809" spans="4:5" s="10" customFormat="1" ht="15" x14ac:dyDescent="0.2">
      <c r="D809" s="56"/>
      <c r="E809" s="56"/>
    </row>
    <row r="810" spans="4:5" s="10" customFormat="1" ht="15" x14ac:dyDescent="0.2">
      <c r="D810" s="56"/>
      <c r="E810" s="56"/>
    </row>
    <row r="811" spans="4:5" s="10" customFormat="1" ht="15" x14ac:dyDescent="0.2">
      <c r="D811" s="56"/>
      <c r="E811" s="56"/>
    </row>
    <row r="812" spans="4:5" s="10" customFormat="1" ht="15" x14ac:dyDescent="0.2">
      <c r="D812" s="56"/>
      <c r="E812" s="56"/>
    </row>
    <row r="813" spans="4:5" s="10" customFormat="1" ht="15" x14ac:dyDescent="0.2">
      <c r="D813" s="56"/>
      <c r="E813" s="56"/>
    </row>
    <row r="814" spans="4:5" s="10" customFormat="1" ht="15" x14ac:dyDescent="0.2">
      <c r="D814" s="56"/>
      <c r="E814" s="56"/>
    </row>
    <row r="815" spans="4:5" s="10" customFormat="1" ht="15" x14ac:dyDescent="0.2">
      <c r="D815" s="56"/>
      <c r="E815" s="56"/>
    </row>
    <row r="816" spans="4:5" s="10" customFormat="1" ht="15" x14ac:dyDescent="0.2">
      <c r="D816" s="56"/>
      <c r="E816" s="56"/>
    </row>
    <row r="817" spans="4:5" s="10" customFormat="1" ht="15" x14ac:dyDescent="0.2">
      <c r="D817" s="56"/>
      <c r="E817" s="56"/>
    </row>
    <row r="818" spans="4:5" s="10" customFormat="1" ht="15" x14ac:dyDescent="0.2">
      <c r="D818" s="56"/>
      <c r="E818" s="56"/>
    </row>
    <row r="819" spans="4:5" s="10" customFormat="1" ht="15" x14ac:dyDescent="0.2">
      <c r="D819" s="56"/>
      <c r="E819" s="56"/>
    </row>
    <row r="820" spans="4:5" s="10" customFormat="1" ht="15" x14ac:dyDescent="0.2">
      <c r="D820" s="56"/>
      <c r="E820" s="56"/>
    </row>
    <row r="821" spans="4:5" s="10" customFormat="1" ht="15" x14ac:dyDescent="0.2">
      <c r="D821" s="56"/>
      <c r="E821" s="56"/>
    </row>
    <row r="822" spans="4:5" s="10" customFormat="1" ht="15" x14ac:dyDescent="0.2">
      <c r="D822" s="56"/>
      <c r="E822" s="56"/>
    </row>
    <row r="823" spans="4:5" s="10" customFormat="1" ht="15" x14ac:dyDescent="0.2">
      <c r="D823" s="56"/>
      <c r="E823" s="56"/>
    </row>
    <row r="824" spans="4:5" s="10" customFormat="1" ht="15" x14ac:dyDescent="0.2">
      <c r="D824" s="56"/>
      <c r="E824" s="56"/>
    </row>
    <row r="825" spans="4:5" s="10" customFormat="1" ht="15" x14ac:dyDescent="0.2">
      <c r="D825" s="56"/>
      <c r="E825" s="56"/>
    </row>
    <row r="826" spans="4:5" s="10" customFormat="1" ht="15" x14ac:dyDescent="0.2">
      <c r="D826" s="56"/>
      <c r="E826" s="56"/>
    </row>
    <row r="827" spans="4:5" s="10" customFormat="1" ht="15" x14ac:dyDescent="0.2">
      <c r="D827" s="56"/>
      <c r="E827" s="56"/>
    </row>
    <row r="828" spans="4:5" s="10" customFormat="1" ht="15" x14ac:dyDescent="0.2">
      <c r="D828" s="56"/>
      <c r="E828" s="56"/>
    </row>
    <row r="829" spans="4:5" s="10" customFormat="1" ht="15" x14ac:dyDescent="0.2">
      <c r="D829" s="56"/>
      <c r="E829" s="56"/>
    </row>
    <row r="830" spans="4:5" s="10" customFormat="1" ht="15" x14ac:dyDescent="0.2">
      <c r="D830" s="56"/>
      <c r="E830" s="56"/>
    </row>
    <row r="831" spans="4:5" s="10" customFormat="1" ht="15" x14ac:dyDescent="0.2">
      <c r="D831" s="56"/>
      <c r="E831" s="56"/>
    </row>
    <row r="832" spans="4:5" s="10" customFormat="1" ht="15" x14ac:dyDescent="0.2">
      <c r="D832" s="56"/>
      <c r="E832" s="56"/>
    </row>
    <row r="833" spans="4:5" s="10" customFormat="1" ht="15" x14ac:dyDescent="0.2">
      <c r="D833" s="56"/>
      <c r="E833" s="56"/>
    </row>
    <row r="834" spans="4:5" s="10" customFormat="1" ht="15" x14ac:dyDescent="0.2">
      <c r="D834" s="56"/>
      <c r="E834" s="56"/>
    </row>
    <row r="835" spans="4:5" s="10" customFormat="1" ht="15" x14ac:dyDescent="0.2">
      <c r="D835" s="56"/>
      <c r="E835" s="56"/>
    </row>
    <row r="836" spans="4:5" s="10" customFormat="1" ht="15" x14ac:dyDescent="0.2">
      <c r="D836" s="56"/>
      <c r="E836" s="56"/>
    </row>
    <row r="837" spans="4:5" s="10" customFormat="1" ht="15" x14ac:dyDescent="0.2">
      <c r="D837" s="56"/>
      <c r="E837" s="56"/>
    </row>
    <row r="838" spans="4:5" s="10" customFormat="1" ht="15" x14ac:dyDescent="0.2">
      <c r="D838" s="56"/>
      <c r="E838" s="56"/>
    </row>
    <row r="839" spans="4:5" s="10" customFormat="1" ht="15" x14ac:dyDescent="0.2">
      <c r="D839" s="56"/>
      <c r="E839" s="56"/>
    </row>
    <row r="840" spans="4:5" s="10" customFormat="1" ht="15" x14ac:dyDescent="0.2">
      <c r="D840" s="56"/>
      <c r="E840" s="56"/>
    </row>
    <row r="841" spans="4:5" s="10" customFormat="1" ht="15" x14ac:dyDescent="0.2">
      <c r="D841" s="56"/>
      <c r="E841" s="56"/>
    </row>
    <row r="842" spans="4:5" s="10" customFormat="1" ht="15" x14ac:dyDescent="0.2">
      <c r="D842" s="56"/>
      <c r="E842" s="56"/>
    </row>
    <row r="843" spans="4:5" s="10" customFormat="1" ht="15" x14ac:dyDescent="0.2">
      <c r="D843" s="56"/>
      <c r="E843" s="56"/>
    </row>
    <row r="844" spans="4:5" s="10" customFormat="1" ht="15" x14ac:dyDescent="0.2">
      <c r="D844" s="56"/>
      <c r="E844" s="56"/>
    </row>
    <row r="845" spans="4:5" s="10" customFormat="1" ht="15" x14ac:dyDescent="0.2">
      <c r="D845" s="56"/>
      <c r="E845" s="56"/>
    </row>
    <row r="846" spans="4:5" s="10" customFormat="1" ht="15" x14ac:dyDescent="0.2">
      <c r="D846" s="56"/>
      <c r="E846" s="56"/>
    </row>
    <row r="847" spans="4:5" s="10" customFormat="1" ht="15" x14ac:dyDescent="0.2">
      <c r="D847" s="56"/>
      <c r="E847" s="56"/>
    </row>
    <row r="848" spans="4:5" s="10" customFormat="1" ht="15" x14ac:dyDescent="0.2">
      <c r="D848" s="56"/>
      <c r="E848" s="56"/>
    </row>
    <row r="849" spans="4:5" s="10" customFormat="1" ht="15" x14ac:dyDescent="0.2">
      <c r="D849" s="56"/>
      <c r="E849" s="56"/>
    </row>
    <row r="850" spans="4:5" s="10" customFormat="1" ht="15" x14ac:dyDescent="0.2">
      <c r="D850" s="56"/>
      <c r="E850" s="56"/>
    </row>
    <row r="851" spans="4:5" s="10" customFormat="1" ht="15" x14ac:dyDescent="0.2">
      <c r="D851" s="56"/>
      <c r="E851" s="56"/>
    </row>
    <row r="852" spans="4:5" s="10" customFormat="1" ht="15" x14ac:dyDescent="0.2">
      <c r="D852" s="56"/>
      <c r="E852" s="56"/>
    </row>
    <row r="853" spans="4:5" s="10" customFormat="1" ht="15" x14ac:dyDescent="0.2">
      <c r="D853" s="56"/>
      <c r="E853" s="56"/>
    </row>
    <row r="854" spans="4:5" s="10" customFormat="1" ht="15" x14ac:dyDescent="0.2">
      <c r="D854" s="56"/>
      <c r="E854" s="56"/>
    </row>
    <row r="855" spans="4:5" s="10" customFormat="1" ht="15" x14ac:dyDescent="0.2">
      <c r="D855" s="56"/>
      <c r="E855" s="56"/>
    </row>
    <row r="856" spans="4:5" s="10" customFormat="1" ht="15" x14ac:dyDescent="0.2">
      <c r="D856" s="56"/>
      <c r="E856" s="56"/>
    </row>
    <row r="857" spans="4:5" s="10" customFormat="1" ht="15" x14ac:dyDescent="0.2">
      <c r="D857" s="56"/>
      <c r="E857" s="56"/>
    </row>
    <row r="858" spans="4:5" s="10" customFormat="1" ht="15" x14ac:dyDescent="0.2">
      <c r="D858" s="56"/>
      <c r="E858" s="56"/>
    </row>
    <row r="859" spans="4:5" s="10" customFormat="1" ht="15" x14ac:dyDescent="0.2">
      <c r="D859" s="56"/>
      <c r="E859" s="56"/>
    </row>
    <row r="860" spans="4:5" s="10" customFormat="1" ht="15" x14ac:dyDescent="0.2">
      <c r="D860" s="56"/>
      <c r="E860" s="56"/>
    </row>
    <row r="861" spans="4:5" s="10" customFormat="1" ht="15" x14ac:dyDescent="0.2">
      <c r="D861" s="56"/>
      <c r="E861" s="56"/>
    </row>
    <row r="862" spans="4:5" s="10" customFormat="1" ht="15" x14ac:dyDescent="0.2">
      <c r="D862" s="56"/>
      <c r="E862" s="56"/>
    </row>
    <row r="863" spans="4:5" s="10" customFormat="1" ht="15" x14ac:dyDescent="0.2">
      <c r="D863" s="56"/>
      <c r="E863" s="56"/>
    </row>
    <row r="864" spans="4:5" s="10" customFormat="1" ht="15" x14ac:dyDescent="0.2">
      <c r="D864" s="56"/>
      <c r="E864" s="56"/>
    </row>
    <row r="865" spans="4:5" s="10" customFormat="1" ht="15" x14ac:dyDescent="0.2">
      <c r="D865" s="56"/>
      <c r="E865" s="56"/>
    </row>
    <row r="866" spans="4:5" s="10" customFormat="1" ht="15" x14ac:dyDescent="0.2">
      <c r="D866" s="56"/>
      <c r="E866" s="56"/>
    </row>
    <row r="867" spans="4:5" s="10" customFormat="1" ht="15" x14ac:dyDescent="0.2">
      <c r="D867" s="56"/>
      <c r="E867" s="56"/>
    </row>
    <row r="868" spans="4:5" s="10" customFormat="1" ht="15" x14ac:dyDescent="0.2">
      <c r="D868" s="56"/>
      <c r="E868" s="56"/>
    </row>
    <row r="869" spans="4:5" s="10" customFormat="1" ht="15" x14ac:dyDescent="0.2">
      <c r="D869" s="56"/>
      <c r="E869" s="56"/>
    </row>
    <row r="870" spans="4:5" s="10" customFormat="1" ht="15" x14ac:dyDescent="0.2">
      <c r="D870" s="56"/>
      <c r="E870" s="56"/>
    </row>
    <row r="871" spans="4:5" s="10" customFormat="1" ht="15" x14ac:dyDescent="0.2">
      <c r="D871" s="56"/>
      <c r="E871" s="56"/>
    </row>
    <row r="872" spans="4:5" s="10" customFormat="1" ht="15" x14ac:dyDescent="0.2">
      <c r="D872" s="56"/>
      <c r="E872" s="56"/>
    </row>
    <row r="873" spans="4:5" s="10" customFormat="1" ht="15" x14ac:dyDescent="0.2">
      <c r="D873" s="56"/>
      <c r="E873" s="56"/>
    </row>
    <row r="874" spans="4:5" s="10" customFormat="1" ht="15" x14ac:dyDescent="0.2">
      <c r="D874" s="56"/>
      <c r="E874" s="56"/>
    </row>
    <row r="875" spans="4:5" s="10" customFormat="1" ht="15" x14ac:dyDescent="0.2">
      <c r="D875" s="56"/>
      <c r="E875" s="56"/>
    </row>
    <row r="876" spans="4:5" s="10" customFormat="1" ht="15" x14ac:dyDescent="0.2">
      <c r="D876" s="56"/>
      <c r="E876" s="56"/>
    </row>
    <row r="877" spans="4:5" s="10" customFormat="1" ht="15" x14ac:dyDescent="0.2">
      <c r="D877" s="56"/>
      <c r="E877" s="56"/>
    </row>
    <row r="878" spans="4:5" s="10" customFormat="1" ht="15" x14ac:dyDescent="0.2">
      <c r="D878" s="56"/>
      <c r="E878" s="56"/>
    </row>
    <row r="879" spans="4:5" s="10" customFormat="1" ht="15" x14ac:dyDescent="0.2">
      <c r="D879" s="56"/>
      <c r="E879" s="56"/>
    </row>
    <row r="880" spans="4:5" s="10" customFormat="1" ht="15" x14ac:dyDescent="0.2">
      <c r="D880" s="56"/>
      <c r="E880" s="56"/>
    </row>
    <row r="881" spans="4:5" s="10" customFormat="1" ht="15" x14ac:dyDescent="0.2">
      <c r="D881" s="56"/>
      <c r="E881" s="56"/>
    </row>
    <row r="882" spans="4:5" s="10" customFormat="1" ht="15" x14ac:dyDescent="0.2">
      <c r="D882" s="56"/>
      <c r="E882" s="56"/>
    </row>
    <row r="883" spans="4:5" s="10" customFormat="1" ht="15" x14ac:dyDescent="0.2">
      <c r="D883" s="56"/>
      <c r="E883" s="56"/>
    </row>
    <row r="884" spans="4:5" s="10" customFormat="1" ht="15" x14ac:dyDescent="0.2">
      <c r="D884" s="56"/>
      <c r="E884" s="56"/>
    </row>
    <row r="885" spans="4:5" s="10" customFormat="1" ht="15" x14ac:dyDescent="0.2">
      <c r="D885" s="56"/>
      <c r="E885" s="56"/>
    </row>
    <row r="886" spans="4:5" s="10" customFormat="1" ht="15" x14ac:dyDescent="0.2">
      <c r="D886" s="56"/>
      <c r="E886" s="56"/>
    </row>
    <row r="887" spans="4:5" s="10" customFormat="1" ht="15" x14ac:dyDescent="0.2">
      <c r="D887" s="56"/>
      <c r="E887" s="56"/>
    </row>
    <row r="888" spans="4:5" s="10" customFormat="1" ht="15" x14ac:dyDescent="0.2">
      <c r="D888" s="56"/>
      <c r="E888" s="56"/>
    </row>
    <row r="889" spans="4:5" s="10" customFormat="1" ht="15" x14ac:dyDescent="0.2">
      <c r="D889" s="56"/>
      <c r="E889" s="56"/>
    </row>
    <row r="890" spans="4:5" s="10" customFormat="1" ht="15" x14ac:dyDescent="0.2">
      <c r="D890" s="56"/>
      <c r="E890" s="56"/>
    </row>
    <row r="891" spans="4:5" s="10" customFormat="1" ht="15" x14ac:dyDescent="0.2">
      <c r="D891" s="56"/>
      <c r="E891" s="56"/>
    </row>
    <row r="892" spans="4:5" s="10" customFormat="1" ht="15" x14ac:dyDescent="0.2">
      <c r="D892" s="56"/>
      <c r="E892" s="56"/>
    </row>
    <row r="893" spans="4:5" s="10" customFormat="1" ht="15" x14ac:dyDescent="0.2">
      <c r="D893" s="56"/>
      <c r="E893" s="56"/>
    </row>
    <row r="894" spans="4:5" s="10" customFormat="1" ht="15" x14ac:dyDescent="0.2">
      <c r="D894" s="56"/>
      <c r="E894" s="56"/>
    </row>
    <row r="895" spans="4:5" s="10" customFormat="1" ht="15" x14ac:dyDescent="0.2">
      <c r="D895" s="56"/>
      <c r="E895" s="56"/>
    </row>
    <row r="896" spans="4:5" s="10" customFormat="1" ht="15" x14ac:dyDescent="0.2">
      <c r="D896" s="56"/>
      <c r="E896" s="56"/>
    </row>
    <row r="897" spans="4:5" s="10" customFormat="1" ht="15" x14ac:dyDescent="0.2">
      <c r="D897" s="56"/>
      <c r="E897" s="56"/>
    </row>
    <row r="898" spans="4:5" s="10" customFormat="1" ht="15" x14ac:dyDescent="0.2">
      <c r="D898" s="56"/>
      <c r="E898" s="56"/>
    </row>
    <row r="899" spans="4:5" s="10" customFormat="1" ht="15" x14ac:dyDescent="0.2">
      <c r="D899" s="56"/>
      <c r="E899" s="56"/>
    </row>
    <row r="900" spans="4:5" s="10" customFormat="1" ht="15" x14ac:dyDescent="0.2">
      <c r="D900" s="56"/>
      <c r="E900" s="56"/>
    </row>
    <row r="901" spans="4:5" s="10" customFormat="1" ht="15" x14ac:dyDescent="0.2">
      <c r="D901" s="56"/>
      <c r="E901" s="56"/>
    </row>
    <row r="902" spans="4:5" s="10" customFormat="1" ht="15" x14ac:dyDescent="0.2">
      <c r="D902" s="56"/>
      <c r="E902" s="56"/>
    </row>
    <row r="903" spans="4:5" s="10" customFormat="1" ht="15" x14ac:dyDescent="0.2">
      <c r="D903" s="56"/>
      <c r="E903" s="56"/>
    </row>
    <row r="904" spans="4:5" s="10" customFormat="1" ht="15" x14ac:dyDescent="0.2">
      <c r="D904" s="56"/>
      <c r="E904" s="56"/>
    </row>
    <row r="905" spans="4:5" s="10" customFormat="1" ht="15" x14ac:dyDescent="0.2">
      <c r="D905" s="56"/>
      <c r="E905" s="56"/>
    </row>
    <row r="906" spans="4:5" s="10" customFormat="1" ht="15" x14ac:dyDescent="0.2">
      <c r="D906" s="56"/>
      <c r="E906" s="56"/>
    </row>
    <row r="907" spans="4:5" s="10" customFormat="1" ht="15" x14ac:dyDescent="0.2">
      <c r="D907" s="56"/>
      <c r="E907" s="56"/>
    </row>
    <row r="908" spans="4:5" s="10" customFormat="1" ht="15" x14ac:dyDescent="0.2">
      <c r="D908" s="56"/>
      <c r="E908" s="56"/>
    </row>
    <row r="909" spans="4:5" s="10" customFormat="1" ht="15" x14ac:dyDescent="0.2">
      <c r="D909" s="56"/>
      <c r="E909" s="56"/>
    </row>
    <row r="910" spans="4:5" s="10" customFormat="1" ht="15" x14ac:dyDescent="0.2">
      <c r="D910" s="56"/>
      <c r="E910" s="56"/>
    </row>
    <row r="911" spans="4:5" s="10" customFormat="1" ht="15" x14ac:dyDescent="0.2">
      <c r="D911" s="56"/>
      <c r="E911" s="56"/>
    </row>
    <row r="912" spans="4:5" s="10" customFormat="1" ht="15" x14ac:dyDescent="0.2">
      <c r="D912" s="56"/>
      <c r="E912" s="56"/>
    </row>
    <row r="913" spans="4:5" s="10" customFormat="1" ht="15" x14ac:dyDescent="0.2">
      <c r="D913" s="56"/>
      <c r="E913" s="56"/>
    </row>
    <row r="914" spans="4:5" s="10" customFormat="1" ht="15" x14ac:dyDescent="0.2">
      <c r="D914" s="56"/>
      <c r="E914" s="56"/>
    </row>
    <row r="915" spans="4:5" s="10" customFormat="1" ht="15" x14ac:dyDescent="0.2">
      <c r="D915" s="56"/>
      <c r="E915" s="56"/>
    </row>
    <row r="916" spans="4:5" s="10" customFormat="1" ht="15" x14ac:dyDescent="0.2">
      <c r="D916" s="56"/>
      <c r="E916" s="56"/>
    </row>
    <row r="917" spans="4:5" s="10" customFormat="1" ht="15" x14ac:dyDescent="0.2">
      <c r="D917" s="56"/>
      <c r="E917" s="56"/>
    </row>
    <row r="918" spans="4:5" s="10" customFormat="1" ht="15" x14ac:dyDescent="0.2">
      <c r="D918" s="56"/>
      <c r="E918" s="56"/>
    </row>
    <row r="919" spans="4:5" s="10" customFormat="1" ht="15" x14ac:dyDescent="0.2">
      <c r="D919" s="56"/>
      <c r="E919" s="56"/>
    </row>
    <row r="920" spans="4:5" s="10" customFormat="1" ht="15" x14ac:dyDescent="0.2">
      <c r="D920" s="56"/>
      <c r="E920" s="56"/>
    </row>
    <row r="921" spans="4:5" s="10" customFormat="1" ht="15" x14ac:dyDescent="0.2">
      <c r="D921" s="56"/>
      <c r="E921" s="56"/>
    </row>
    <row r="922" spans="4:5" s="10" customFormat="1" ht="15" x14ac:dyDescent="0.2">
      <c r="D922" s="56"/>
      <c r="E922" s="56"/>
    </row>
    <row r="923" spans="4:5" s="10" customFormat="1" ht="15" x14ac:dyDescent="0.2">
      <c r="D923" s="56"/>
      <c r="E923" s="56"/>
    </row>
    <row r="924" spans="4:5" s="10" customFormat="1" ht="15" x14ac:dyDescent="0.2">
      <c r="D924" s="56"/>
      <c r="E924" s="56"/>
    </row>
    <row r="925" spans="4:5" s="10" customFormat="1" ht="15" x14ac:dyDescent="0.2">
      <c r="D925" s="56"/>
      <c r="E925" s="56"/>
    </row>
    <row r="926" spans="4:5" s="10" customFormat="1" ht="15" x14ac:dyDescent="0.2">
      <c r="D926" s="56"/>
      <c r="E926" s="56"/>
    </row>
    <row r="927" spans="4:5" s="10" customFormat="1" ht="15" x14ac:dyDescent="0.2">
      <c r="D927" s="56"/>
      <c r="E927" s="56"/>
    </row>
    <row r="928" spans="4:5" s="10" customFormat="1" ht="15" x14ac:dyDescent="0.2">
      <c r="D928" s="56"/>
      <c r="E928" s="56"/>
    </row>
    <row r="929" spans="4:5" s="10" customFormat="1" ht="15" x14ac:dyDescent="0.2">
      <c r="D929" s="56"/>
      <c r="E929" s="56"/>
    </row>
    <row r="930" spans="4:5" s="10" customFormat="1" ht="15" x14ac:dyDescent="0.2">
      <c r="D930" s="56"/>
      <c r="E930" s="56"/>
    </row>
    <row r="931" spans="4:5" s="10" customFormat="1" ht="15" x14ac:dyDescent="0.2">
      <c r="D931" s="56"/>
      <c r="E931" s="56"/>
    </row>
    <row r="932" spans="4:5" s="10" customFormat="1" ht="15" x14ac:dyDescent="0.2">
      <c r="D932" s="56"/>
      <c r="E932" s="56"/>
    </row>
    <row r="933" spans="4:5" s="10" customFormat="1" ht="15" x14ac:dyDescent="0.2">
      <c r="D933" s="56"/>
      <c r="E933" s="56"/>
    </row>
    <row r="934" spans="4:5" s="10" customFormat="1" ht="15" x14ac:dyDescent="0.2">
      <c r="D934" s="56"/>
      <c r="E934" s="56"/>
    </row>
    <row r="935" spans="4:5" s="10" customFormat="1" ht="15" x14ac:dyDescent="0.2">
      <c r="D935" s="56"/>
      <c r="E935" s="56"/>
    </row>
    <row r="936" spans="4:5" s="10" customFormat="1" ht="15" x14ac:dyDescent="0.2">
      <c r="D936" s="56"/>
      <c r="E936" s="56"/>
    </row>
    <row r="937" spans="4:5" s="10" customFormat="1" ht="15" x14ac:dyDescent="0.2">
      <c r="D937" s="56"/>
      <c r="E937" s="56"/>
    </row>
    <row r="938" spans="4:5" s="10" customFormat="1" ht="15" x14ac:dyDescent="0.2">
      <c r="D938" s="56"/>
      <c r="E938" s="56"/>
    </row>
    <row r="939" spans="4:5" s="10" customFormat="1" ht="15" x14ac:dyDescent="0.2">
      <c r="D939" s="56"/>
      <c r="E939" s="56"/>
    </row>
    <row r="940" spans="4:5" s="10" customFormat="1" ht="15" x14ac:dyDescent="0.2">
      <c r="D940" s="56"/>
      <c r="E940" s="56"/>
    </row>
    <row r="941" spans="4:5" s="10" customFormat="1" ht="15" x14ac:dyDescent="0.2">
      <c r="D941" s="56"/>
      <c r="E941" s="56"/>
    </row>
    <row r="942" spans="4:5" s="10" customFormat="1" ht="15" x14ac:dyDescent="0.2">
      <c r="D942" s="56"/>
      <c r="E942" s="56"/>
    </row>
    <row r="943" spans="4:5" s="10" customFormat="1" ht="15" x14ac:dyDescent="0.2">
      <c r="D943" s="56"/>
      <c r="E943" s="56"/>
    </row>
    <row r="944" spans="4:5" s="10" customFormat="1" ht="15" x14ac:dyDescent="0.2">
      <c r="D944" s="56"/>
      <c r="E944" s="56"/>
    </row>
    <row r="945" spans="4:5" s="10" customFormat="1" ht="15" x14ac:dyDescent="0.2">
      <c r="D945" s="56"/>
      <c r="E945" s="56"/>
    </row>
    <row r="946" spans="4:5" s="10" customFormat="1" ht="15" x14ac:dyDescent="0.2">
      <c r="D946" s="56"/>
      <c r="E946" s="56"/>
    </row>
    <row r="947" spans="4:5" s="10" customFormat="1" ht="15" x14ac:dyDescent="0.2">
      <c r="D947" s="56"/>
      <c r="E947" s="56"/>
    </row>
    <row r="948" spans="4:5" s="10" customFormat="1" ht="15" x14ac:dyDescent="0.2">
      <c r="D948" s="56"/>
      <c r="E948" s="56"/>
    </row>
    <row r="949" spans="4:5" s="10" customFormat="1" ht="15" x14ac:dyDescent="0.2">
      <c r="D949" s="56"/>
      <c r="E949" s="56"/>
    </row>
    <row r="950" spans="4:5" s="10" customFormat="1" ht="15" x14ac:dyDescent="0.2">
      <c r="D950" s="56"/>
      <c r="E950" s="56"/>
    </row>
    <row r="951" spans="4:5" s="10" customFormat="1" ht="15" x14ac:dyDescent="0.2">
      <c r="D951" s="56"/>
      <c r="E951" s="56"/>
    </row>
    <row r="952" spans="4:5" s="10" customFormat="1" ht="15" x14ac:dyDescent="0.2">
      <c r="D952" s="56"/>
      <c r="E952" s="56"/>
    </row>
    <row r="953" spans="4:5" s="10" customFormat="1" ht="15" x14ac:dyDescent="0.2">
      <c r="D953" s="56"/>
      <c r="E953" s="56"/>
    </row>
    <row r="954" spans="4:5" s="10" customFormat="1" ht="15" x14ac:dyDescent="0.2">
      <c r="D954" s="56"/>
      <c r="E954" s="56"/>
    </row>
    <row r="955" spans="4:5" s="10" customFormat="1" ht="15" x14ac:dyDescent="0.2">
      <c r="D955" s="56"/>
      <c r="E955" s="56"/>
    </row>
    <row r="956" spans="4:5" s="10" customFormat="1" ht="15" x14ac:dyDescent="0.2">
      <c r="D956" s="56"/>
      <c r="E956" s="56"/>
    </row>
    <row r="957" spans="4:5" s="10" customFormat="1" ht="15" x14ac:dyDescent="0.2">
      <c r="D957" s="56"/>
      <c r="E957" s="56"/>
    </row>
    <row r="958" spans="4:5" s="10" customFormat="1" ht="15" x14ac:dyDescent="0.2">
      <c r="D958" s="56"/>
      <c r="E958" s="56"/>
    </row>
    <row r="959" spans="4:5" s="10" customFormat="1" ht="15" x14ac:dyDescent="0.2">
      <c r="D959" s="56"/>
      <c r="E959" s="56"/>
    </row>
    <row r="960" spans="4:5" s="10" customFormat="1" ht="15" x14ac:dyDescent="0.2">
      <c r="D960" s="56"/>
      <c r="E960" s="56"/>
    </row>
    <row r="961" spans="4:5" s="10" customFormat="1" ht="15" x14ac:dyDescent="0.2">
      <c r="D961" s="56"/>
      <c r="E961" s="56"/>
    </row>
    <row r="962" spans="4:5" s="10" customFormat="1" ht="15" x14ac:dyDescent="0.2">
      <c r="D962" s="56"/>
      <c r="E962" s="56"/>
    </row>
    <row r="963" spans="4:5" s="10" customFormat="1" ht="15" x14ac:dyDescent="0.2">
      <c r="D963" s="56"/>
      <c r="E963" s="56"/>
    </row>
    <row r="964" spans="4:5" s="10" customFormat="1" ht="15" x14ac:dyDescent="0.2">
      <c r="D964" s="56"/>
      <c r="E964" s="56"/>
    </row>
    <row r="965" spans="4:5" s="10" customFormat="1" ht="15" x14ac:dyDescent="0.2">
      <c r="D965" s="56"/>
      <c r="E965" s="56"/>
    </row>
    <row r="966" spans="4:5" s="10" customFormat="1" ht="15" x14ac:dyDescent="0.2">
      <c r="D966" s="56"/>
      <c r="E966" s="56"/>
    </row>
    <row r="967" spans="4:5" s="10" customFormat="1" ht="15" x14ac:dyDescent="0.2">
      <c r="D967" s="56"/>
      <c r="E967" s="56"/>
    </row>
    <row r="968" spans="4:5" s="10" customFormat="1" ht="15" x14ac:dyDescent="0.2">
      <c r="D968" s="56"/>
      <c r="E968" s="56"/>
    </row>
    <row r="969" spans="4:5" s="10" customFormat="1" ht="15" x14ac:dyDescent="0.2">
      <c r="D969" s="56"/>
      <c r="E969" s="56"/>
    </row>
    <row r="970" spans="4:5" s="10" customFormat="1" ht="15" x14ac:dyDescent="0.2">
      <c r="D970" s="56"/>
      <c r="E970" s="56"/>
    </row>
    <row r="971" spans="4:5" s="10" customFormat="1" ht="15" x14ac:dyDescent="0.2">
      <c r="D971" s="56"/>
      <c r="E971" s="56"/>
    </row>
    <row r="972" spans="4:5" s="10" customFormat="1" ht="15" x14ac:dyDescent="0.2">
      <c r="D972" s="56"/>
      <c r="E972" s="56"/>
    </row>
    <row r="973" spans="4:5" s="10" customFormat="1" ht="15" x14ac:dyDescent="0.2">
      <c r="D973" s="56"/>
      <c r="E973" s="56"/>
    </row>
    <row r="974" spans="4:5" s="10" customFormat="1" ht="15" x14ac:dyDescent="0.2">
      <c r="D974" s="56"/>
      <c r="E974" s="56"/>
    </row>
    <row r="975" spans="4:5" s="10" customFormat="1" ht="15" x14ac:dyDescent="0.2">
      <c r="D975" s="56"/>
      <c r="E975" s="56"/>
    </row>
    <row r="976" spans="4:5" s="10" customFormat="1" ht="15" x14ac:dyDescent="0.2">
      <c r="D976" s="56"/>
      <c r="E976" s="56"/>
    </row>
    <row r="977" spans="4:5" s="10" customFormat="1" ht="15" x14ac:dyDescent="0.2">
      <c r="D977" s="56"/>
      <c r="E977" s="56"/>
    </row>
    <row r="978" spans="4:5" s="10" customFormat="1" ht="15" x14ac:dyDescent="0.2">
      <c r="D978" s="56"/>
      <c r="E978" s="56"/>
    </row>
    <row r="979" spans="4:5" s="10" customFormat="1" ht="15" x14ac:dyDescent="0.2">
      <c r="D979" s="56"/>
      <c r="E979" s="56"/>
    </row>
    <row r="980" spans="4:5" s="10" customFormat="1" ht="15" x14ac:dyDescent="0.2">
      <c r="D980" s="56"/>
      <c r="E980" s="56"/>
    </row>
    <row r="981" spans="4:5" s="10" customFormat="1" ht="15" x14ac:dyDescent="0.2">
      <c r="D981" s="56"/>
      <c r="E981" s="56"/>
    </row>
    <row r="982" spans="4:5" s="10" customFormat="1" ht="15" x14ac:dyDescent="0.2">
      <c r="D982" s="56"/>
      <c r="E982" s="56"/>
    </row>
    <row r="983" spans="4:5" s="10" customFormat="1" ht="15" x14ac:dyDescent="0.2">
      <c r="D983" s="56"/>
      <c r="E983" s="56"/>
    </row>
    <row r="984" spans="4:5" s="10" customFormat="1" ht="15" x14ac:dyDescent="0.2">
      <c r="D984" s="56"/>
      <c r="E984" s="56"/>
    </row>
    <row r="985" spans="4:5" s="10" customFormat="1" ht="15" x14ac:dyDescent="0.2">
      <c r="D985" s="56"/>
      <c r="E985" s="56"/>
    </row>
    <row r="986" spans="4:5" s="10" customFormat="1" ht="15" x14ac:dyDescent="0.2">
      <c r="D986" s="56"/>
      <c r="E986" s="56"/>
    </row>
    <row r="987" spans="4:5" s="10" customFormat="1" ht="15" x14ac:dyDescent="0.2">
      <c r="D987" s="56"/>
      <c r="E987" s="56"/>
    </row>
    <row r="988" spans="4:5" s="10" customFormat="1" ht="15" x14ac:dyDescent="0.2">
      <c r="D988" s="56"/>
      <c r="E988" s="56"/>
    </row>
    <row r="989" spans="4:5" s="10" customFormat="1" ht="15" x14ac:dyDescent="0.2">
      <c r="D989" s="56"/>
      <c r="E989" s="56"/>
    </row>
    <row r="990" spans="4:5" s="10" customFormat="1" ht="15" x14ac:dyDescent="0.2">
      <c r="D990" s="56"/>
      <c r="E990" s="56"/>
    </row>
    <row r="991" spans="4:5" s="10" customFormat="1" ht="15" x14ac:dyDescent="0.2">
      <c r="D991" s="56"/>
      <c r="E991" s="56"/>
    </row>
    <row r="992" spans="4:5" s="10" customFormat="1" ht="15" x14ac:dyDescent="0.2">
      <c r="D992" s="56"/>
      <c r="E992" s="56"/>
    </row>
    <row r="993" spans="4:5" s="10" customFormat="1" ht="15" x14ac:dyDescent="0.2">
      <c r="D993" s="56"/>
      <c r="E993" s="56"/>
    </row>
    <row r="994" spans="4:5" s="10" customFormat="1" ht="15" x14ac:dyDescent="0.2">
      <c r="D994" s="56"/>
      <c r="E994" s="56"/>
    </row>
    <row r="995" spans="4:5" s="10" customFormat="1" ht="15" x14ac:dyDescent="0.2">
      <c r="D995" s="56"/>
      <c r="E995" s="56"/>
    </row>
    <row r="996" spans="4:5" s="10" customFormat="1" ht="15" x14ac:dyDescent="0.2">
      <c r="D996" s="56"/>
      <c r="E996" s="56"/>
    </row>
    <row r="997" spans="4:5" s="10" customFormat="1" ht="15" x14ac:dyDescent="0.2">
      <c r="D997" s="56"/>
      <c r="E997" s="56"/>
    </row>
    <row r="998" spans="4:5" s="10" customFormat="1" ht="15" x14ac:dyDescent="0.2">
      <c r="D998" s="56"/>
      <c r="E998" s="56"/>
    </row>
    <row r="999" spans="4:5" s="10" customFormat="1" ht="15" x14ac:dyDescent="0.2">
      <c r="D999" s="56"/>
      <c r="E999" s="56"/>
    </row>
    <row r="1000" spans="4:5" s="10" customFormat="1" ht="15" x14ac:dyDescent="0.2">
      <c r="D1000" s="56"/>
      <c r="E1000" s="56"/>
    </row>
    <row r="1001" spans="4:5" s="10" customFormat="1" ht="15" x14ac:dyDescent="0.2">
      <c r="D1001" s="56"/>
      <c r="E1001" s="56"/>
    </row>
    <row r="1002" spans="4:5" s="10" customFormat="1" ht="15" x14ac:dyDescent="0.2">
      <c r="D1002" s="56"/>
      <c r="E1002" s="56"/>
    </row>
    <row r="1003" spans="4:5" s="10" customFormat="1" ht="15" x14ac:dyDescent="0.2">
      <c r="D1003" s="56"/>
      <c r="E1003" s="56"/>
    </row>
    <row r="1004" spans="4:5" s="10" customFormat="1" ht="15" x14ac:dyDescent="0.2">
      <c r="D1004" s="56"/>
      <c r="E1004" s="56"/>
    </row>
    <row r="1005" spans="4:5" s="10" customFormat="1" ht="15" x14ac:dyDescent="0.2">
      <c r="D1005" s="56"/>
      <c r="E1005" s="56"/>
    </row>
    <row r="1006" spans="4:5" s="10" customFormat="1" ht="15" x14ac:dyDescent="0.2">
      <c r="D1006" s="56"/>
      <c r="E1006" s="56"/>
    </row>
    <row r="1007" spans="4:5" s="10" customFormat="1" ht="15" x14ac:dyDescent="0.2">
      <c r="D1007" s="56"/>
      <c r="E1007" s="56"/>
    </row>
    <row r="1008" spans="4:5" s="10" customFormat="1" ht="15" x14ac:dyDescent="0.2">
      <c r="D1008" s="56"/>
      <c r="E1008" s="56"/>
    </row>
    <row r="1009" spans="4:5" s="10" customFormat="1" ht="15" x14ac:dyDescent="0.2">
      <c r="D1009" s="56"/>
      <c r="E1009" s="56"/>
    </row>
    <row r="1010" spans="4:5" s="10" customFormat="1" ht="15" x14ac:dyDescent="0.2">
      <c r="D1010" s="56"/>
      <c r="E1010" s="56"/>
    </row>
    <row r="1011" spans="4:5" s="10" customFormat="1" ht="15" x14ac:dyDescent="0.2">
      <c r="D1011" s="56"/>
      <c r="E1011" s="56"/>
    </row>
    <row r="1012" spans="4:5" s="10" customFormat="1" ht="15" x14ac:dyDescent="0.2">
      <c r="D1012" s="56"/>
      <c r="E1012" s="56"/>
    </row>
    <row r="1013" spans="4:5" s="10" customFormat="1" ht="15" x14ac:dyDescent="0.2">
      <c r="D1013" s="56"/>
      <c r="E1013" s="56"/>
    </row>
    <row r="1014" spans="4:5" s="10" customFormat="1" ht="15" x14ac:dyDescent="0.2">
      <c r="D1014" s="56"/>
      <c r="E1014" s="56"/>
    </row>
    <row r="1015" spans="4:5" s="10" customFormat="1" ht="15" x14ac:dyDescent="0.2">
      <c r="D1015" s="56"/>
      <c r="E1015" s="56"/>
    </row>
    <row r="1016" spans="4:5" s="10" customFormat="1" ht="15" x14ac:dyDescent="0.2">
      <c r="D1016" s="56"/>
      <c r="E1016" s="56"/>
    </row>
    <row r="1017" spans="4:5" s="10" customFormat="1" ht="15" x14ac:dyDescent="0.2">
      <c r="D1017" s="56"/>
      <c r="E1017" s="56"/>
    </row>
    <row r="1018" spans="4:5" s="10" customFormat="1" ht="15" x14ac:dyDescent="0.2">
      <c r="D1018" s="56"/>
      <c r="E1018" s="56"/>
    </row>
    <row r="1019" spans="4:5" s="10" customFormat="1" ht="15" x14ac:dyDescent="0.2">
      <c r="D1019" s="56"/>
      <c r="E1019" s="56"/>
    </row>
    <row r="1020" spans="4:5" s="10" customFormat="1" ht="15" x14ac:dyDescent="0.2">
      <c r="D1020" s="56"/>
      <c r="E1020" s="56"/>
    </row>
    <row r="1021" spans="4:5" s="10" customFormat="1" ht="15" x14ac:dyDescent="0.2">
      <c r="D1021" s="56"/>
      <c r="E1021" s="56"/>
    </row>
    <row r="1022" spans="4:5" s="10" customFormat="1" ht="15" x14ac:dyDescent="0.2">
      <c r="D1022" s="56"/>
      <c r="E1022" s="56"/>
    </row>
    <row r="1023" spans="4:5" s="10" customFormat="1" ht="15" x14ac:dyDescent="0.2">
      <c r="D1023" s="56"/>
      <c r="E1023" s="56"/>
    </row>
    <row r="1024" spans="4:5" s="10" customFormat="1" ht="15" x14ac:dyDescent="0.2">
      <c r="D1024" s="56"/>
      <c r="E1024" s="56"/>
    </row>
    <row r="1025" spans="4:5" s="10" customFormat="1" ht="15" x14ac:dyDescent="0.2">
      <c r="D1025" s="56"/>
      <c r="E1025" s="56"/>
    </row>
    <row r="1026" spans="4:5" s="10" customFormat="1" ht="15" x14ac:dyDescent="0.2">
      <c r="D1026" s="56"/>
      <c r="E1026" s="56"/>
    </row>
    <row r="1027" spans="4:5" s="10" customFormat="1" ht="15" x14ac:dyDescent="0.2">
      <c r="D1027" s="56"/>
      <c r="E1027" s="56"/>
    </row>
    <row r="1028" spans="4:5" s="10" customFormat="1" ht="15" x14ac:dyDescent="0.2">
      <c r="D1028" s="56"/>
      <c r="E1028" s="56"/>
    </row>
    <row r="1029" spans="4:5" s="10" customFormat="1" ht="15" x14ac:dyDescent="0.2">
      <c r="D1029" s="56"/>
      <c r="E1029" s="56"/>
    </row>
    <row r="1030" spans="4:5" s="10" customFormat="1" ht="15" x14ac:dyDescent="0.2">
      <c r="D1030" s="56"/>
      <c r="E1030" s="56"/>
    </row>
    <row r="1031" spans="4:5" s="10" customFormat="1" ht="15" x14ac:dyDescent="0.2">
      <c r="D1031" s="56"/>
      <c r="E1031" s="56"/>
    </row>
    <row r="1032" spans="4:5" s="10" customFormat="1" ht="15" x14ac:dyDescent="0.2">
      <c r="D1032" s="56"/>
      <c r="E1032" s="56"/>
    </row>
    <row r="1033" spans="4:5" s="10" customFormat="1" ht="15" x14ac:dyDescent="0.2">
      <c r="D1033" s="56"/>
      <c r="E1033" s="56"/>
    </row>
    <row r="1034" spans="4:5" s="10" customFormat="1" ht="15" x14ac:dyDescent="0.2">
      <c r="D1034" s="56"/>
      <c r="E1034" s="56"/>
    </row>
    <row r="1035" spans="4:5" s="10" customFormat="1" ht="15" x14ac:dyDescent="0.2">
      <c r="D1035" s="56"/>
      <c r="E1035" s="56"/>
    </row>
    <row r="1036" spans="4:5" s="10" customFormat="1" ht="15" x14ac:dyDescent="0.2">
      <c r="D1036" s="56"/>
      <c r="E1036" s="56"/>
    </row>
    <row r="1037" spans="4:5" s="10" customFormat="1" ht="15" x14ac:dyDescent="0.2">
      <c r="D1037" s="56"/>
      <c r="E1037" s="56"/>
    </row>
    <row r="1038" spans="4:5" s="10" customFormat="1" ht="15" x14ac:dyDescent="0.2">
      <c r="D1038" s="56"/>
      <c r="E1038" s="56"/>
    </row>
    <row r="1039" spans="4:5" s="10" customFormat="1" ht="15" x14ac:dyDescent="0.2">
      <c r="D1039" s="56"/>
      <c r="E1039" s="56"/>
    </row>
    <row r="1040" spans="4:5" s="10" customFormat="1" ht="15" x14ac:dyDescent="0.2">
      <c r="D1040" s="56"/>
      <c r="E1040" s="56"/>
    </row>
    <row r="1041" spans="4:5" s="10" customFormat="1" ht="15" x14ac:dyDescent="0.2">
      <c r="D1041" s="56"/>
      <c r="E1041" s="56"/>
    </row>
    <row r="1042" spans="4:5" s="10" customFormat="1" ht="15" x14ac:dyDescent="0.2">
      <c r="D1042" s="56"/>
      <c r="E1042" s="56"/>
    </row>
    <row r="1043" spans="4:5" s="10" customFormat="1" ht="15" x14ac:dyDescent="0.2">
      <c r="D1043" s="56"/>
      <c r="E1043" s="56"/>
    </row>
    <row r="1044" spans="4:5" s="10" customFormat="1" ht="15" x14ac:dyDescent="0.2">
      <c r="D1044" s="56"/>
      <c r="E1044" s="56"/>
    </row>
    <row r="1045" spans="4:5" s="10" customFormat="1" ht="15" x14ac:dyDescent="0.2">
      <c r="D1045" s="56"/>
      <c r="E1045" s="56"/>
    </row>
    <row r="1046" spans="4:5" s="10" customFormat="1" ht="15" x14ac:dyDescent="0.2">
      <c r="D1046" s="56"/>
      <c r="E1046" s="56"/>
    </row>
    <row r="1047" spans="4:5" s="10" customFormat="1" ht="15" x14ac:dyDescent="0.2">
      <c r="D1047" s="56"/>
      <c r="E1047" s="56"/>
    </row>
    <row r="1048" spans="4:5" s="10" customFormat="1" ht="15" x14ac:dyDescent="0.2">
      <c r="D1048" s="56"/>
      <c r="E1048" s="56"/>
    </row>
    <row r="1049" spans="4:5" s="10" customFormat="1" ht="15" x14ac:dyDescent="0.2">
      <c r="D1049" s="56"/>
      <c r="E1049" s="56"/>
    </row>
    <row r="1050" spans="4:5" s="10" customFormat="1" ht="15" x14ac:dyDescent="0.2">
      <c r="D1050" s="56"/>
      <c r="E1050" s="56"/>
    </row>
    <row r="1051" spans="4:5" s="10" customFormat="1" ht="15" x14ac:dyDescent="0.2">
      <c r="D1051" s="56"/>
      <c r="E1051" s="56"/>
    </row>
    <row r="1052" spans="4:5" s="10" customFormat="1" ht="15" x14ac:dyDescent="0.2">
      <c r="D1052" s="56"/>
      <c r="E1052" s="56"/>
    </row>
    <row r="1053" spans="4:5" s="10" customFormat="1" ht="15" x14ac:dyDescent="0.2">
      <c r="D1053" s="56"/>
      <c r="E1053" s="56"/>
    </row>
    <row r="1054" spans="4:5" s="10" customFormat="1" ht="15" x14ac:dyDescent="0.2">
      <c r="D1054" s="56"/>
      <c r="E1054" s="56"/>
    </row>
    <row r="1055" spans="4:5" s="10" customFormat="1" ht="15" x14ac:dyDescent="0.2">
      <c r="D1055" s="56"/>
      <c r="E1055" s="56"/>
    </row>
    <row r="1056" spans="4:5" s="10" customFormat="1" ht="15" x14ac:dyDescent="0.2">
      <c r="D1056" s="56"/>
      <c r="E1056" s="56"/>
    </row>
    <row r="1057" spans="4:5" s="10" customFormat="1" ht="15" x14ac:dyDescent="0.2">
      <c r="D1057" s="56"/>
      <c r="E1057" s="56"/>
    </row>
    <row r="1058" spans="4:5" s="10" customFormat="1" ht="15" x14ac:dyDescent="0.2">
      <c r="D1058" s="56"/>
      <c r="E1058" s="56"/>
    </row>
    <row r="1059" spans="4:5" s="10" customFormat="1" ht="15" x14ac:dyDescent="0.2">
      <c r="D1059" s="56"/>
      <c r="E1059" s="56"/>
    </row>
    <row r="1060" spans="4:5" s="10" customFormat="1" ht="15" x14ac:dyDescent="0.2">
      <c r="D1060" s="56"/>
      <c r="E1060" s="56"/>
    </row>
    <row r="1061" spans="4:5" s="10" customFormat="1" ht="15" x14ac:dyDescent="0.2">
      <c r="D1061" s="56"/>
      <c r="E1061" s="56"/>
    </row>
    <row r="1062" spans="4:5" s="10" customFormat="1" ht="15" x14ac:dyDescent="0.2">
      <c r="D1062" s="56"/>
      <c r="E1062" s="56"/>
    </row>
    <row r="1063" spans="4:5" s="10" customFormat="1" ht="15" x14ac:dyDescent="0.2">
      <c r="D1063" s="56"/>
      <c r="E1063" s="56"/>
    </row>
    <row r="1064" spans="4:5" s="10" customFormat="1" ht="15" x14ac:dyDescent="0.2">
      <c r="D1064" s="56"/>
      <c r="E1064" s="56"/>
    </row>
    <row r="1065" spans="4:5" s="10" customFormat="1" ht="15" x14ac:dyDescent="0.2">
      <c r="D1065" s="56"/>
      <c r="E1065" s="56"/>
    </row>
    <row r="1066" spans="4:5" s="10" customFormat="1" ht="15" x14ac:dyDescent="0.2">
      <c r="D1066" s="56"/>
      <c r="E1066" s="56"/>
    </row>
    <row r="1067" spans="4:5" s="10" customFormat="1" ht="15" x14ac:dyDescent="0.2">
      <c r="D1067" s="56"/>
      <c r="E1067" s="56"/>
    </row>
    <row r="1068" spans="4:5" s="10" customFormat="1" ht="15" x14ac:dyDescent="0.2">
      <c r="D1068" s="56"/>
      <c r="E1068" s="56"/>
    </row>
    <row r="1069" spans="4:5" s="10" customFormat="1" ht="15" x14ac:dyDescent="0.2">
      <c r="D1069" s="56"/>
      <c r="E1069" s="56"/>
    </row>
    <row r="1070" spans="4:5" s="10" customFormat="1" ht="15" x14ac:dyDescent="0.2">
      <c r="D1070" s="56"/>
      <c r="E1070" s="56"/>
    </row>
    <row r="1071" spans="4:5" s="10" customFormat="1" ht="15" x14ac:dyDescent="0.2">
      <c r="D1071" s="56"/>
      <c r="E1071" s="56"/>
    </row>
    <row r="1072" spans="4:5" s="10" customFormat="1" ht="15" x14ac:dyDescent="0.2">
      <c r="D1072" s="56"/>
      <c r="E1072" s="56"/>
    </row>
    <row r="1073" spans="4:5" s="10" customFormat="1" ht="15" x14ac:dyDescent="0.2">
      <c r="D1073" s="56"/>
      <c r="E1073" s="56"/>
    </row>
    <row r="1074" spans="4:5" s="10" customFormat="1" ht="15" x14ac:dyDescent="0.2">
      <c r="D1074" s="56"/>
      <c r="E1074" s="56"/>
    </row>
    <row r="1075" spans="4:5" s="10" customFormat="1" ht="15" x14ac:dyDescent="0.2">
      <c r="D1075" s="56"/>
      <c r="E1075" s="56"/>
    </row>
    <row r="1076" spans="4:5" s="10" customFormat="1" ht="15" x14ac:dyDescent="0.2">
      <c r="D1076" s="56"/>
      <c r="E1076" s="56"/>
    </row>
    <row r="1077" spans="4:5" s="10" customFormat="1" ht="15" x14ac:dyDescent="0.2">
      <c r="D1077" s="56"/>
      <c r="E1077" s="56"/>
    </row>
    <row r="1078" spans="4:5" s="10" customFormat="1" ht="15" x14ac:dyDescent="0.2">
      <c r="D1078" s="56"/>
      <c r="E1078" s="56"/>
    </row>
    <row r="1079" spans="4:5" s="10" customFormat="1" ht="15" x14ac:dyDescent="0.2">
      <c r="D1079" s="56"/>
      <c r="E1079" s="56"/>
    </row>
    <row r="1080" spans="4:5" s="10" customFormat="1" ht="15" x14ac:dyDescent="0.2">
      <c r="D1080" s="56"/>
      <c r="E1080" s="56"/>
    </row>
    <row r="1081" spans="4:5" s="10" customFormat="1" ht="15" x14ac:dyDescent="0.2">
      <c r="D1081" s="56"/>
      <c r="E1081" s="56"/>
    </row>
    <row r="1082" spans="4:5" s="10" customFormat="1" ht="15" x14ac:dyDescent="0.2">
      <c r="D1082" s="56"/>
      <c r="E1082" s="56"/>
    </row>
    <row r="1083" spans="4:5" s="10" customFormat="1" ht="15" x14ac:dyDescent="0.2">
      <c r="D1083" s="56"/>
      <c r="E1083" s="56"/>
    </row>
    <row r="1084" spans="4:5" s="10" customFormat="1" ht="15" x14ac:dyDescent="0.2">
      <c r="D1084" s="56"/>
      <c r="E1084" s="56"/>
    </row>
    <row r="1085" spans="4:5" s="10" customFormat="1" ht="15" x14ac:dyDescent="0.2">
      <c r="D1085" s="56"/>
      <c r="E1085" s="56"/>
    </row>
    <row r="1086" spans="4:5" s="10" customFormat="1" ht="15" x14ac:dyDescent="0.2">
      <c r="D1086" s="56"/>
      <c r="E1086" s="56"/>
    </row>
    <row r="1087" spans="4:5" s="10" customFormat="1" ht="15" x14ac:dyDescent="0.2">
      <c r="D1087" s="56"/>
      <c r="E1087" s="56"/>
    </row>
    <row r="1088" spans="4:5" s="10" customFormat="1" ht="15" x14ac:dyDescent="0.2">
      <c r="D1088" s="56"/>
      <c r="E1088" s="56"/>
    </row>
    <row r="1089" spans="4:5" s="10" customFormat="1" ht="15" x14ac:dyDescent="0.2">
      <c r="D1089" s="56"/>
      <c r="E1089" s="56"/>
    </row>
    <row r="1090" spans="4:5" s="10" customFormat="1" ht="15" x14ac:dyDescent="0.2">
      <c r="D1090" s="56"/>
      <c r="E1090" s="56"/>
    </row>
    <row r="1091" spans="4:5" s="10" customFormat="1" ht="15" x14ac:dyDescent="0.2">
      <c r="D1091" s="56"/>
      <c r="E1091" s="56"/>
    </row>
    <row r="1092" spans="4:5" s="10" customFormat="1" ht="15" x14ac:dyDescent="0.2">
      <c r="D1092" s="56"/>
      <c r="E1092" s="56"/>
    </row>
    <row r="1093" spans="4:5" s="10" customFormat="1" ht="15" x14ac:dyDescent="0.2">
      <c r="D1093" s="56"/>
      <c r="E1093" s="56"/>
    </row>
    <row r="1094" spans="4:5" s="10" customFormat="1" ht="15" x14ac:dyDescent="0.2">
      <c r="D1094" s="56"/>
      <c r="E1094" s="56"/>
    </row>
    <row r="1095" spans="4:5" s="10" customFormat="1" ht="15" x14ac:dyDescent="0.2">
      <c r="D1095" s="56"/>
      <c r="E1095" s="56"/>
    </row>
    <row r="1096" spans="4:5" s="10" customFormat="1" ht="15" x14ac:dyDescent="0.2">
      <c r="D1096" s="56"/>
      <c r="E1096" s="56"/>
    </row>
    <row r="1097" spans="4:5" s="10" customFormat="1" ht="15" x14ac:dyDescent="0.2">
      <c r="D1097" s="56"/>
      <c r="E1097" s="56"/>
    </row>
    <row r="1098" spans="4:5" s="10" customFormat="1" ht="15" x14ac:dyDescent="0.2">
      <c r="D1098" s="56"/>
      <c r="E1098" s="56"/>
    </row>
    <row r="1099" spans="4:5" s="10" customFormat="1" ht="15" x14ac:dyDescent="0.2">
      <c r="D1099" s="56"/>
      <c r="E1099" s="56"/>
    </row>
    <row r="1100" spans="4:5" s="10" customFormat="1" ht="15" x14ac:dyDescent="0.2">
      <c r="D1100" s="56"/>
      <c r="E1100" s="56"/>
    </row>
    <row r="1101" spans="4:5" s="10" customFormat="1" ht="15" x14ac:dyDescent="0.2">
      <c r="D1101" s="56"/>
      <c r="E1101" s="56"/>
    </row>
    <row r="1102" spans="4:5" s="10" customFormat="1" ht="15" x14ac:dyDescent="0.2">
      <c r="D1102" s="56"/>
      <c r="E1102" s="56"/>
    </row>
    <row r="1103" spans="4:5" s="10" customFormat="1" ht="15" x14ac:dyDescent="0.2">
      <c r="D1103" s="56"/>
      <c r="E1103" s="56"/>
    </row>
    <row r="1104" spans="4:5" s="10" customFormat="1" ht="15" x14ac:dyDescent="0.2">
      <c r="D1104" s="56"/>
      <c r="E1104" s="56"/>
    </row>
    <row r="1105" spans="4:5" s="10" customFormat="1" ht="15" x14ac:dyDescent="0.2">
      <c r="D1105" s="56"/>
      <c r="E1105" s="56"/>
    </row>
    <row r="1106" spans="4:5" s="10" customFormat="1" ht="15" x14ac:dyDescent="0.2">
      <c r="D1106" s="56"/>
      <c r="E1106" s="56"/>
    </row>
    <row r="1107" spans="4:5" s="10" customFormat="1" ht="15" x14ac:dyDescent="0.2">
      <c r="D1107" s="56"/>
      <c r="E1107" s="56"/>
    </row>
    <row r="1108" spans="4:5" s="10" customFormat="1" ht="15" x14ac:dyDescent="0.2">
      <c r="D1108" s="56"/>
      <c r="E1108" s="56"/>
    </row>
    <row r="1109" spans="4:5" s="10" customFormat="1" ht="15" x14ac:dyDescent="0.2">
      <c r="D1109" s="56"/>
      <c r="E1109" s="56"/>
    </row>
    <row r="1110" spans="4:5" s="10" customFormat="1" ht="15" x14ac:dyDescent="0.2">
      <c r="D1110" s="56"/>
      <c r="E1110" s="56"/>
    </row>
    <row r="1111" spans="4:5" s="10" customFormat="1" ht="15" x14ac:dyDescent="0.2">
      <c r="D1111" s="56"/>
      <c r="E1111" s="56"/>
    </row>
    <row r="1112" spans="4:5" s="10" customFormat="1" ht="15" x14ac:dyDescent="0.2">
      <c r="D1112" s="56"/>
      <c r="E1112" s="56"/>
    </row>
    <row r="1113" spans="4:5" s="10" customFormat="1" ht="15" x14ac:dyDescent="0.2">
      <c r="D1113" s="56"/>
      <c r="E1113" s="56"/>
    </row>
    <row r="1114" spans="4:5" s="10" customFormat="1" ht="15" x14ac:dyDescent="0.2">
      <c r="D1114" s="56"/>
      <c r="E1114" s="56"/>
    </row>
    <row r="1115" spans="4:5" s="10" customFormat="1" ht="15" x14ac:dyDescent="0.2">
      <c r="D1115" s="56"/>
      <c r="E1115" s="56"/>
    </row>
    <row r="1116" spans="4:5" s="10" customFormat="1" ht="15" x14ac:dyDescent="0.2">
      <c r="D1116" s="56"/>
      <c r="E1116" s="56"/>
    </row>
    <row r="1117" spans="4:5" s="10" customFormat="1" ht="15" x14ac:dyDescent="0.2">
      <c r="D1117" s="56"/>
      <c r="E1117" s="56"/>
    </row>
    <row r="1118" spans="4:5" s="10" customFormat="1" ht="15" x14ac:dyDescent="0.2">
      <c r="D1118" s="56"/>
      <c r="E1118" s="56"/>
    </row>
    <row r="1119" spans="4:5" s="10" customFormat="1" ht="15" x14ac:dyDescent="0.2">
      <c r="D1119" s="56"/>
      <c r="E1119" s="56"/>
    </row>
    <row r="1120" spans="4:5" s="10" customFormat="1" ht="15" x14ac:dyDescent="0.2">
      <c r="D1120" s="56"/>
      <c r="E1120" s="56"/>
    </row>
    <row r="1121" spans="4:5" s="10" customFormat="1" ht="15" x14ac:dyDescent="0.2">
      <c r="D1121" s="56"/>
      <c r="E1121" s="56"/>
    </row>
    <row r="1122" spans="4:5" s="10" customFormat="1" ht="15" x14ac:dyDescent="0.2">
      <c r="D1122" s="56"/>
      <c r="E1122" s="56"/>
    </row>
    <row r="1123" spans="4:5" s="10" customFormat="1" ht="15" x14ac:dyDescent="0.2">
      <c r="D1123" s="56"/>
      <c r="E1123" s="56"/>
    </row>
    <row r="1124" spans="4:5" s="10" customFormat="1" ht="15" x14ac:dyDescent="0.2">
      <c r="D1124" s="56"/>
      <c r="E1124" s="56"/>
    </row>
    <row r="1125" spans="4:5" s="10" customFormat="1" ht="15" x14ac:dyDescent="0.2">
      <c r="D1125" s="56"/>
      <c r="E1125" s="56"/>
    </row>
    <row r="1126" spans="4:5" s="10" customFormat="1" ht="15" x14ac:dyDescent="0.2">
      <c r="D1126" s="56"/>
      <c r="E1126" s="56"/>
    </row>
    <row r="1127" spans="4:5" s="10" customFormat="1" ht="15" x14ac:dyDescent="0.2">
      <c r="D1127" s="56"/>
      <c r="E1127" s="56"/>
    </row>
    <row r="1128" spans="4:5" s="10" customFormat="1" ht="15" x14ac:dyDescent="0.2">
      <c r="D1128" s="56"/>
      <c r="E1128" s="56"/>
    </row>
    <row r="1129" spans="4:5" s="10" customFormat="1" ht="15" x14ac:dyDescent="0.2">
      <c r="D1129" s="56"/>
      <c r="E1129" s="56"/>
    </row>
    <row r="1130" spans="4:5" s="10" customFormat="1" ht="15" x14ac:dyDescent="0.2">
      <c r="D1130" s="56"/>
      <c r="E1130" s="56"/>
    </row>
    <row r="1131" spans="4:5" s="10" customFormat="1" ht="15" x14ac:dyDescent="0.2">
      <c r="D1131" s="56"/>
      <c r="E1131" s="56"/>
    </row>
    <row r="1132" spans="4:5" s="10" customFormat="1" ht="15" x14ac:dyDescent="0.2">
      <c r="D1132" s="56"/>
      <c r="E1132" s="56"/>
    </row>
    <row r="1133" spans="4:5" s="10" customFormat="1" ht="15" x14ac:dyDescent="0.2">
      <c r="D1133" s="56"/>
      <c r="E1133" s="56"/>
    </row>
    <row r="1134" spans="4:5" s="10" customFormat="1" ht="15" x14ac:dyDescent="0.2">
      <c r="D1134" s="56"/>
      <c r="E1134" s="56"/>
    </row>
    <row r="1135" spans="4:5" s="10" customFormat="1" ht="15" x14ac:dyDescent="0.2">
      <c r="D1135" s="56"/>
      <c r="E1135" s="56"/>
    </row>
    <row r="1136" spans="4:5" s="10" customFormat="1" ht="15" x14ac:dyDescent="0.2">
      <c r="D1136" s="56"/>
      <c r="E1136" s="56"/>
    </row>
    <row r="1137" spans="4:5" s="10" customFormat="1" ht="15" x14ac:dyDescent="0.2">
      <c r="D1137" s="56"/>
      <c r="E1137" s="56"/>
    </row>
    <row r="1138" spans="4:5" s="10" customFormat="1" ht="15" x14ac:dyDescent="0.2">
      <c r="D1138" s="56"/>
      <c r="E1138" s="56"/>
    </row>
    <row r="1139" spans="4:5" s="10" customFormat="1" ht="15" x14ac:dyDescent="0.2">
      <c r="D1139" s="56"/>
      <c r="E1139" s="56"/>
    </row>
    <row r="1140" spans="4:5" s="10" customFormat="1" ht="15" x14ac:dyDescent="0.2">
      <c r="D1140" s="56"/>
      <c r="E1140" s="56"/>
    </row>
    <row r="1141" spans="4:5" s="10" customFormat="1" ht="15" x14ac:dyDescent="0.2">
      <c r="D1141" s="56"/>
      <c r="E1141" s="56"/>
    </row>
    <row r="1142" spans="4:5" s="10" customFormat="1" ht="15" x14ac:dyDescent="0.2">
      <c r="D1142" s="56"/>
      <c r="E1142" s="56"/>
    </row>
    <row r="1143" spans="4:5" s="10" customFormat="1" ht="15" x14ac:dyDescent="0.2">
      <c r="D1143" s="56"/>
      <c r="E1143" s="56"/>
    </row>
    <row r="1144" spans="4:5" s="10" customFormat="1" ht="15" x14ac:dyDescent="0.2">
      <c r="D1144" s="56"/>
      <c r="E1144" s="56"/>
    </row>
    <row r="1145" spans="4:5" s="10" customFormat="1" ht="15" x14ac:dyDescent="0.2">
      <c r="D1145" s="56"/>
      <c r="E1145" s="56"/>
    </row>
    <row r="1146" spans="4:5" s="10" customFormat="1" ht="15" x14ac:dyDescent="0.2">
      <c r="D1146" s="56"/>
      <c r="E1146" s="56"/>
    </row>
    <row r="1147" spans="4:5" s="10" customFormat="1" ht="15" x14ac:dyDescent="0.2">
      <c r="D1147" s="56"/>
      <c r="E1147" s="56"/>
    </row>
    <row r="1148" spans="4:5" s="10" customFormat="1" ht="15" x14ac:dyDescent="0.2">
      <c r="D1148" s="56"/>
      <c r="E1148" s="56"/>
    </row>
    <row r="1149" spans="4:5" s="10" customFormat="1" ht="15" x14ac:dyDescent="0.2">
      <c r="D1149" s="56"/>
      <c r="E1149" s="56"/>
    </row>
    <row r="1150" spans="4:5" s="10" customFormat="1" ht="15" x14ac:dyDescent="0.2">
      <c r="D1150" s="56"/>
      <c r="E1150" s="56"/>
    </row>
    <row r="1151" spans="4:5" s="10" customFormat="1" ht="15" x14ac:dyDescent="0.2">
      <c r="D1151" s="56"/>
      <c r="E1151" s="56"/>
    </row>
    <row r="1152" spans="4:5" s="10" customFormat="1" ht="15" x14ac:dyDescent="0.2">
      <c r="D1152" s="56"/>
      <c r="E1152" s="56"/>
    </row>
    <row r="1153" spans="4:5" s="10" customFormat="1" ht="15" x14ac:dyDescent="0.2">
      <c r="D1153" s="56"/>
      <c r="E1153" s="56"/>
    </row>
    <row r="1154" spans="4:5" s="10" customFormat="1" ht="15" x14ac:dyDescent="0.2">
      <c r="D1154" s="56"/>
      <c r="E1154" s="56"/>
    </row>
    <row r="1155" spans="4:5" s="10" customFormat="1" ht="15" x14ac:dyDescent="0.2">
      <c r="D1155" s="56"/>
      <c r="E1155" s="56"/>
    </row>
    <row r="1156" spans="4:5" s="10" customFormat="1" ht="15" x14ac:dyDescent="0.2">
      <c r="D1156" s="56"/>
      <c r="E1156" s="56"/>
    </row>
    <row r="1157" spans="4:5" s="10" customFormat="1" ht="15" x14ac:dyDescent="0.2">
      <c r="D1157" s="56"/>
      <c r="E1157" s="56"/>
    </row>
    <row r="1158" spans="4:5" s="10" customFormat="1" ht="15" x14ac:dyDescent="0.2">
      <c r="D1158" s="56"/>
      <c r="E1158" s="56"/>
    </row>
    <row r="1159" spans="4:5" s="10" customFormat="1" ht="15" x14ac:dyDescent="0.2">
      <c r="D1159" s="56"/>
      <c r="E1159" s="56"/>
    </row>
    <row r="1160" spans="4:5" s="10" customFormat="1" ht="15" x14ac:dyDescent="0.2">
      <c r="D1160" s="56"/>
      <c r="E1160" s="56"/>
    </row>
    <row r="1161" spans="4:5" s="10" customFormat="1" ht="15" x14ac:dyDescent="0.2">
      <c r="D1161" s="56"/>
      <c r="E1161" s="56"/>
    </row>
    <row r="1162" spans="4:5" s="10" customFormat="1" ht="15" x14ac:dyDescent="0.2">
      <c r="D1162" s="56"/>
      <c r="E1162" s="56"/>
    </row>
    <row r="1163" spans="4:5" s="10" customFormat="1" ht="15" x14ac:dyDescent="0.2">
      <c r="D1163" s="56"/>
      <c r="E1163" s="56"/>
    </row>
    <row r="1164" spans="4:5" s="10" customFormat="1" ht="15" x14ac:dyDescent="0.2">
      <c r="D1164" s="56"/>
      <c r="E1164" s="56"/>
    </row>
    <row r="1165" spans="4:5" s="10" customFormat="1" ht="15" x14ac:dyDescent="0.2">
      <c r="D1165" s="56"/>
      <c r="E1165" s="56"/>
    </row>
    <row r="1166" spans="4:5" s="10" customFormat="1" ht="15" x14ac:dyDescent="0.2">
      <c r="D1166" s="56"/>
      <c r="E1166" s="56"/>
    </row>
    <row r="1167" spans="4:5" s="10" customFormat="1" ht="15" x14ac:dyDescent="0.2">
      <c r="D1167" s="56"/>
      <c r="E1167" s="56"/>
    </row>
    <row r="1168" spans="4:5" s="10" customFormat="1" ht="15" x14ac:dyDescent="0.2">
      <c r="D1168" s="56"/>
      <c r="E1168" s="56"/>
    </row>
    <row r="1169" spans="4:5" s="10" customFormat="1" ht="15" x14ac:dyDescent="0.2">
      <c r="D1169" s="56"/>
      <c r="E1169" s="56"/>
    </row>
    <row r="1170" spans="4:5" s="10" customFormat="1" ht="15" x14ac:dyDescent="0.2">
      <c r="D1170" s="56"/>
      <c r="E1170" s="56"/>
    </row>
    <row r="1171" spans="4:5" s="10" customFormat="1" ht="15" x14ac:dyDescent="0.2">
      <c r="D1171" s="56"/>
      <c r="E1171" s="56"/>
    </row>
    <row r="1172" spans="4:5" s="10" customFormat="1" ht="15" x14ac:dyDescent="0.2">
      <c r="D1172" s="56"/>
      <c r="E1172" s="56"/>
    </row>
    <row r="1173" spans="4:5" s="10" customFormat="1" ht="15" x14ac:dyDescent="0.2">
      <c r="D1173" s="56"/>
      <c r="E1173" s="56"/>
    </row>
    <row r="1174" spans="4:5" s="10" customFormat="1" ht="15" x14ac:dyDescent="0.2">
      <c r="D1174" s="56"/>
      <c r="E1174" s="56"/>
    </row>
    <row r="1175" spans="4:5" s="10" customFormat="1" ht="15" x14ac:dyDescent="0.2">
      <c r="D1175" s="56"/>
      <c r="E1175" s="56"/>
    </row>
    <row r="1176" spans="4:5" s="10" customFormat="1" ht="15" x14ac:dyDescent="0.2">
      <c r="D1176" s="56"/>
      <c r="E1176" s="56"/>
    </row>
    <row r="1177" spans="4:5" s="10" customFormat="1" ht="15" x14ac:dyDescent="0.2">
      <c r="D1177" s="56"/>
      <c r="E1177" s="56"/>
    </row>
    <row r="1178" spans="4:5" s="10" customFormat="1" ht="15" x14ac:dyDescent="0.2">
      <c r="D1178" s="56"/>
      <c r="E1178" s="56"/>
    </row>
    <row r="1179" spans="4:5" s="10" customFormat="1" ht="15" x14ac:dyDescent="0.2">
      <c r="D1179" s="56"/>
      <c r="E1179" s="56"/>
    </row>
    <row r="1180" spans="4:5" s="10" customFormat="1" ht="15" x14ac:dyDescent="0.2">
      <c r="D1180" s="56"/>
      <c r="E1180" s="56"/>
    </row>
    <row r="1181" spans="4:5" s="10" customFormat="1" ht="15" x14ac:dyDescent="0.2">
      <c r="D1181" s="56"/>
      <c r="E1181" s="56"/>
    </row>
    <row r="1182" spans="4:5" s="10" customFormat="1" ht="15" x14ac:dyDescent="0.2">
      <c r="D1182" s="56"/>
      <c r="E1182" s="56"/>
    </row>
    <row r="1183" spans="4:5" s="10" customFormat="1" ht="15" x14ac:dyDescent="0.2">
      <c r="D1183" s="56"/>
      <c r="E1183" s="56"/>
    </row>
    <row r="1184" spans="4:5" s="10" customFormat="1" ht="15" x14ac:dyDescent="0.2">
      <c r="D1184" s="56"/>
      <c r="E1184" s="56"/>
    </row>
    <row r="1185" spans="4:5" s="10" customFormat="1" ht="15" x14ac:dyDescent="0.2">
      <c r="D1185" s="56"/>
      <c r="E1185" s="56"/>
    </row>
    <row r="1186" spans="4:5" s="10" customFormat="1" ht="15" x14ac:dyDescent="0.2">
      <c r="D1186" s="56"/>
      <c r="E1186" s="56"/>
    </row>
    <row r="1187" spans="4:5" s="10" customFormat="1" ht="15" x14ac:dyDescent="0.2">
      <c r="D1187" s="56"/>
      <c r="E1187" s="56"/>
    </row>
    <row r="1188" spans="4:5" s="10" customFormat="1" ht="15" x14ac:dyDescent="0.2">
      <c r="D1188" s="56"/>
      <c r="E1188" s="56"/>
    </row>
    <row r="1189" spans="4:5" s="10" customFormat="1" ht="15" x14ac:dyDescent="0.2">
      <c r="D1189" s="56"/>
      <c r="E1189" s="56"/>
    </row>
    <row r="1190" spans="4:5" s="10" customFormat="1" ht="15" x14ac:dyDescent="0.2">
      <c r="D1190" s="56"/>
      <c r="E1190" s="56"/>
    </row>
    <row r="1191" spans="4:5" s="10" customFormat="1" ht="15" x14ac:dyDescent="0.2">
      <c r="D1191" s="56"/>
      <c r="E1191" s="56"/>
    </row>
    <row r="1192" spans="4:5" s="10" customFormat="1" ht="15" x14ac:dyDescent="0.2">
      <c r="D1192" s="56"/>
      <c r="E1192" s="56"/>
    </row>
    <row r="1193" spans="4:5" s="10" customFormat="1" ht="15" x14ac:dyDescent="0.2">
      <c r="D1193" s="56"/>
      <c r="E1193" s="56"/>
    </row>
    <row r="1194" spans="4:5" s="10" customFormat="1" ht="15" x14ac:dyDescent="0.2">
      <c r="D1194" s="56"/>
      <c r="E1194" s="56"/>
    </row>
    <row r="1195" spans="4:5" s="10" customFormat="1" ht="15" x14ac:dyDescent="0.2">
      <c r="D1195" s="56"/>
      <c r="E1195" s="56"/>
    </row>
    <row r="1196" spans="4:5" s="10" customFormat="1" ht="15" x14ac:dyDescent="0.2">
      <c r="D1196" s="56"/>
      <c r="E1196" s="56"/>
    </row>
    <row r="1197" spans="4:5" s="10" customFormat="1" ht="15" x14ac:dyDescent="0.2">
      <c r="D1197" s="56"/>
      <c r="E1197" s="56"/>
    </row>
    <row r="1198" spans="4:5" s="10" customFormat="1" ht="15" x14ac:dyDescent="0.2">
      <c r="D1198" s="56"/>
      <c r="E1198" s="56"/>
    </row>
    <row r="1199" spans="4:5" s="10" customFormat="1" ht="15" x14ac:dyDescent="0.2">
      <c r="D1199" s="56"/>
      <c r="E1199" s="56"/>
    </row>
    <row r="1200" spans="4:5" s="10" customFormat="1" ht="15" x14ac:dyDescent="0.2">
      <c r="D1200" s="56"/>
      <c r="E1200" s="56"/>
    </row>
    <row r="1201" spans="4:5" s="10" customFormat="1" ht="15" x14ac:dyDescent="0.2">
      <c r="D1201" s="56"/>
      <c r="E1201" s="56"/>
    </row>
    <row r="1202" spans="4:5" s="10" customFormat="1" ht="15" x14ac:dyDescent="0.2">
      <c r="D1202" s="56"/>
      <c r="E1202" s="56"/>
    </row>
    <row r="1203" spans="4:5" s="10" customFormat="1" ht="15" x14ac:dyDescent="0.2">
      <c r="D1203" s="56"/>
      <c r="E1203" s="56"/>
    </row>
    <row r="1204" spans="4:5" s="10" customFormat="1" ht="15" x14ac:dyDescent="0.2">
      <c r="D1204" s="56"/>
      <c r="E1204" s="56"/>
    </row>
    <row r="1205" spans="4:5" s="10" customFormat="1" ht="15" x14ac:dyDescent="0.2">
      <c r="D1205" s="56"/>
      <c r="E1205" s="56"/>
    </row>
    <row r="1206" spans="4:5" s="10" customFormat="1" ht="15" x14ac:dyDescent="0.2">
      <c r="D1206" s="56"/>
      <c r="E1206" s="56"/>
    </row>
    <row r="1207" spans="4:5" s="10" customFormat="1" ht="15" x14ac:dyDescent="0.2">
      <c r="D1207" s="56"/>
      <c r="E1207" s="56"/>
    </row>
    <row r="1208" spans="4:5" s="10" customFormat="1" ht="15" x14ac:dyDescent="0.2">
      <c r="D1208" s="56"/>
      <c r="E1208" s="56"/>
    </row>
    <row r="1209" spans="4:5" s="10" customFormat="1" ht="15" x14ac:dyDescent="0.2">
      <c r="D1209" s="56"/>
      <c r="E1209" s="56"/>
    </row>
    <row r="1210" spans="4:5" s="10" customFormat="1" ht="15" x14ac:dyDescent="0.2">
      <c r="D1210" s="56"/>
      <c r="E1210" s="56"/>
    </row>
    <row r="1211" spans="4:5" s="10" customFormat="1" ht="15" x14ac:dyDescent="0.2">
      <c r="D1211" s="56"/>
      <c r="E1211" s="56"/>
    </row>
    <row r="1212" spans="4:5" s="10" customFormat="1" ht="15" x14ac:dyDescent="0.2">
      <c r="D1212" s="56"/>
      <c r="E1212" s="56"/>
    </row>
    <row r="1213" spans="4:5" s="10" customFormat="1" ht="15" x14ac:dyDescent="0.2">
      <c r="D1213" s="56"/>
      <c r="E1213" s="56"/>
    </row>
    <row r="1214" spans="4:5" s="10" customFormat="1" ht="15" x14ac:dyDescent="0.2">
      <c r="D1214" s="56"/>
      <c r="E1214" s="56"/>
    </row>
    <row r="1215" spans="4:5" s="10" customFormat="1" ht="15" x14ac:dyDescent="0.2">
      <c r="D1215" s="56"/>
      <c r="E1215" s="56"/>
    </row>
    <row r="1216" spans="4:5" s="10" customFormat="1" ht="15" x14ac:dyDescent="0.2">
      <c r="D1216" s="56"/>
      <c r="E1216" s="56"/>
    </row>
    <row r="1217" spans="4:5" s="10" customFormat="1" ht="15" x14ac:dyDescent="0.2">
      <c r="D1217" s="56"/>
      <c r="E1217" s="56"/>
    </row>
    <row r="1218" spans="4:5" s="10" customFormat="1" ht="15" x14ac:dyDescent="0.2">
      <c r="D1218" s="56"/>
      <c r="E1218" s="56"/>
    </row>
    <row r="1219" spans="4:5" s="10" customFormat="1" ht="15" x14ac:dyDescent="0.2">
      <c r="D1219" s="56"/>
      <c r="E1219" s="56"/>
    </row>
    <row r="1220" spans="4:5" s="10" customFormat="1" ht="15" x14ac:dyDescent="0.2">
      <c r="D1220" s="56"/>
      <c r="E1220" s="56"/>
    </row>
    <row r="1221" spans="4:5" s="10" customFormat="1" ht="15" x14ac:dyDescent="0.2">
      <c r="D1221" s="56"/>
      <c r="E1221" s="56"/>
    </row>
    <row r="1222" spans="4:5" s="10" customFormat="1" ht="15" x14ac:dyDescent="0.2">
      <c r="D1222" s="56"/>
      <c r="E1222" s="56"/>
    </row>
    <row r="1223" spans="4:5" s="10" customFormat="1" ht="15" x14ac:dyDescent="0.2">
      <c r="D1223" s="56"/>
      <c r="E1223" s="56"/>
    </row>
    <row r="1224" spans="4:5" s="10" customFormat="1" ht="15" x14ac:dyDescent="0.2">
      <c r="D1224" s="56"/>
      <c r="E1224" s="56"/>
    </row>
    <row r="1225" spans="4:5" s="10" customFormat="1" ht="15" x14ac:dyDescent="0.2">
      <c r="D1225" s="56"/>
      <c r="E1225" s="56"/>
    </row>
    <row r="1226" spans="4:5" s="10" customFormat="1" ht="15" x14ac:dyDescent="0.2">
      <c r="D1226" s="56"/>
      <c r="E1226" s="56"/>
    </row>
    <row r="1227" spans="4:5" s="10" customFormat="1" ht="15" x14ac:dyDescent="0.2">
      <c r="D1227" s="56"/>
      <c r="E1227" s="56"/>
    </row>
    <row r="1228" spans="4:5" s="10" customFormat="1" ht="15" x14ac:dyDescent="0.2">
      <c r="D1228" s="56"/>
      <c r="E1228" s="56"/>
    </row>
    <row r="1229" spans="4:5" s="10" customFormat="1" ht="15" x14ac:dyDescent="0.2">
      <c r="D1229" s="56"/>
      <c r="E1229" s="56"/>
    </row>
    <row r="1230" spans="4:5" s="10" customFormat="1" ht="15" x14ac:dyDescent="0.2">
      <c r="D1230" s="56"/>
      <c r="E1230" s="56"/>
    </row>
    <row r="1231" spans="4:5" s="10" customFormat="1" ht="15" x14ac:dyDescent="0.2">
      <c r="D1231" s="56"/>
      <c r="E1231" s="56"/>
    </row>
    <row r="1232" spans="4:5" s="10" customFormat="1" ht="15" x14ac:dyDescent="0.2">
      <c r="D1232" s="56"/>
      <c r="E1232" s="56"/>
    </row>
    <row r="1233" spans="4:5" s="10" customFormat="1" ht="15" x14ac:dyDescent="0.2">
      <c r="D1233" s="56"/>
      <c r="E1233" s="56"/>
    </row>
    <row r="1234" spans="4:5" s="10" customFormat="1" ht="15" x14ac:dyDescent="0.2">
      <c r="D1234" s="56"/>
      <c r="E1234" s="56"/>
    </row>
    <row r="1235" spans="4:5" s="10" customFormat="1" ht="15" x14ac:dyDescent="0.2">
      <c r="D1235" s="56"/>
      <c r="E1235" s="56"/>
    </row>
    <row r="1236" spans="4:5" s="10" customFormat="1" ht="15" x14ac:dyDescent="0.2">
      <c r="D1236" s="56"/>
      <c r="E1236" s="56"/>
    </row>
    <row r="1237" spans="4:5" s="10" customFormat="1" ht="15" x14ac:dyDescent="0.2">
      <c r="D1237" s="56"/>
      <c r="E1237" s="56"/>
    </row>
    <row r="1238" spans="4:5" s="10" customFormat="1" ht="15" x14ac:dyDescent="0.2">
      <c r="D1238" s="56"/>
      <c r="E1238" s="56"/>
    </row>
    <row r="1239" spans="4:5" s="10" customFormat="1" ht="15" x14ac:dyDescent="0.2">
      <c r="D1239" s="56"/>
      <c r="E1239" s="56"/>
    </row>
    <row r="1240" spans="4:5" s="10" customFormat="1" ht="15" x14ac:dyDescent="0.2">
      <c r="D1240" s="56"/>
      <c r="E1240" s="56"/>
    </row>
    <row r="1241" spans="4:5" s="10" customFormat="1" ht="15" x14ac:dyDescent="0.2">
      <c r="D1241" s="56"/>
      <c r="E1241" s="56"/>
    </row>
    <row r="1242" spans="4:5" s="10" customFormat="1" ht="15" x14ac:dyDescent="0.2">
      <c r="D1242" s="56"/>
      <c r="E1242" s="56"/>
    </row>
    <row r="1243" spans="4:5" s="10" customFormat="1" ht="15" x14ac:dyDescent="0.2">
      <c r="D1243" s="56"/>
      <c r="E1243" s="56"/>
    </row>
    <row r="1244" spans="4:5" s="10" customFormat="1" ht="15" x14ac:dyDescent="0.2">
      <c r="D1244" s="56"/>
      <c r="E1244" s="56"/>
    </row>
    <row r="1245" spans="4:5" s="10" customFormat="1" ht="15" x14ac:dyDescent="0.2">
      <c r="D1245" s="56"/>
      <c r="E1245" s="56"/>
    </row>
    <row r="1246" spans="4:5" s="10" customFormat="1" ht="15" x14ac:dyDescent="0.2">
      <c r="D1246" s="56"/>
      <c r="E1246" s="56"/>
    </row>
    <row r="1247" spans="4:5" s="10" customFormat="1" ht="15" x14ac:dyDescent="0.2">
      <c r="D1247" s="56"/>
      <c r="E1247" s="56"/>
    </row>
    <row r="1248" spans="4:5" s="10" customFormat="1" ht="15" x14ac:dyDescent="0.2">
      <c r="D1248" s="56"/>
      <c r="E1248" s="56"/>
    </row>
    <row r="1249" spans="4:5" s="10" customFormat="1" ht="15" x14ac:dyDescent="0.2">
      <c r="D1249" s="56"/>
      <c r="E1249" s="56"/>
    </row>
    <row r="1250" spans="4:5" s="10" customFormat="1" ht="15" x14ac:dyDescent="0.2">
      <c r="D1250" s="56"/>
      <c r="E1250" s="56"/>
    </row>
    <row r="1251" spans="4:5" s="10" customFormat="1" ht="15" x14ac:dyDescent="0.2">
      <c r="D1251" s="56"/>
      <c r="E1251" s="56"/>
    </row>
    <row r="1252" spans="4:5" s="10" customFormat="1" ht="15" x14ac:dyDescent="0.2">
      <c r="D1252" s="56"/>
      <c r="E1252" s="56"/>
    </row>
    <row r="1253" spans="4:5" s="10" customFormat="1" ht="15" x14ac:dyDescent="0.2">
      <c r="D1253" s="56"/>
      <c r="E1253" s="56"/>
    </row>
    <row r="1254" spans="4:5" s="10" customFormat="1" ht="15" x14ac:dyDescent="0.2">
      <c r="D1254" s="56"/>
      <c r="E1254" s="56"/>
    </row>
    <row r="1255" spans="4:5" s="10" customFormat="1" ht="15" x14ac:dyDescent="0.2">
      <c r="D1255" s="56"/>
      <c r="E1255" s="56"/>
    </row>
    <row r="1256" spans="4:5" s="10" customFormat="1" ht="15" x14ac:dyDescent="0.2">
      <c r="D1256" s="56"/>
      <c r="E1256" s="56"/>
    </row>
    <row r="1257" spans="4:5" s="10" customFormat="1" ht="15" x14ac:dyDescent="0.2">
      <c r="D1257" s="56"/>
      <c r="E1257" s="56"/>
    </row>
    <row r="1258" spans="4:5" s="10" customFormat="1" ht="15" x14ac:dyDescent="0.2">
      <c r="D1258" s="56"/>
      <c r="E1258" s="56"/>
    </row>
    <row r="1259" spans="4:5" s="10" customFormat="1" ht="15" x14ac:dyDescent="0.2">
      <c r="D1259" s="56"/>
      <c r="E1259" s="56"/>
    </row>
    <row r="1260" spans="4:5" s="10" customFormat="1" ht="15" x14ac:dyDescent="0.2">
      <c r="D1260" s="56"/>
      <c r="E1260" s="56"/>
    </row>
    <row r="1261" spans="4:5" s="10" customFormat="1" ht="15" x14ac:dyDescent="0.2">
      <c r="D1261" s="56"/>
      <c r="E1261" s="56"/>
    </row>
    <row r="1262" spans="4:5" s="10" customFormat="1" ht="15" x14ac:dyDescent="0.2">
      <c r="D1262" s="56"/>
      <c r="E1262" s="56"/>
    </row>
    <row r="1263" spans="4:5" s="10" customFormat="1" ht="15" x14ac:dyDescent="0.2">
      <c r="D1263" s="56"/>
      <c r="E1263" s="56"/>
    </row>
    <row r="1264" spans="4:5" s="10" customFormat="1" ht="15" x14ac:dyDescent="0.2">
      <c r="D1264" s="56"/>
      <c r="E1264" s="56"/>
    </row>
    <row r="1265" spans="4:5" s="10" customFormat="1" ht="15" x14ac:dyDescent="0.2">
      <c r="D1265" s="56"/>
      <c r="E1265" s="56"/>
    </row>
    <row r="1266" spans="4:5" s="10" customFormat="1" ht="15" x14ac:dyDescent="0.2">
      <c r="D1266" s="56"/>
      <c r="E1266" s="56"/>
    </row>
    <row r="1267" spans="4:5" s="10" customFormat="1" ht="15" x14ac:dyDescent="0.2">
      <c r="D1267" s="56"/>
      <c r="E1267" s="56"/>
    </row>
    <row r="1268" spans="4:5" s="10" customFormat="1" ht="15" x14ac:dyDescent="0.2">
      <c r="D1268" s="56"/>
      <c r="E1268" s="56"/>
    </row>
    <row r="1269" spans="4:5" s="10" customFormat="1" ht="15" x14ac:dyDescent="0.2">
      <c r="D1269" s="56"/>
      <c r="E1269" s="56"/>
    </row>
    <row r="1270" spans="4:5" s="10" customFormat="1" ht="15" x14ac:dyDescent="0.2">
      <c r="D1270" s="56"/>
      <c r="E1270" s="56"/>
    </row>
    <row r="1271" spans="4:5" s="10" customFormat="1" ht="15" x14ac:dyDescent="0.2">
      <c r="D1271" s="56"/>
      <c r="E1271" s="56"/>
    </row>
    <row r="1272" spans="4:5" s="10" customFormat="1" ht="15" x14ac:dyDescent="0.2">
      <c r="D1272" s="56"/>
      <c r="E1272" s="56"/>
    </row>
    <row r="1273" spans="4:5" s="10" customFormat="1" ht="15" x14ac:dyDescent="0.2">
      <c r="D1273" s="56"/>
      <c r="E1273" s="56"/>
    </row>
    <row r="1274" spans="4:5" s="10" customFormat="1" ht="15" x14ac:dyDescent="0.2">
      <c r="D1274" s="56"/>
      <c r="E1274" s="56"/>
    </row>
    <row r="1275" spans="4:5" s="10" customFormat="1" ht="15" x14ac:dyDescent="0.2">
      <c r="D1275" s="56"/>
      <c r="E1275" s="56"/>
    </row>
    <row r="1276" spans="4:5" s="10" customFormat="1" ht="15" x14ac:dyDescent="0.2">
      <c r="D1276" s="56"/>
      <c r="E1276" s="56"/>
    </row>
    <row r="1277" spans="4:5" s="10" customFormat="1" ht="15" x14ac:dyDescent="0.2">
      <c r="D1277" s="56"/>
      <c r="E1277" s="56"/>
    </row>
    <row r="1278" spans="4:5" s="10" customFormat="1" ht="15" x14ac:dyDescent="0.2">
      <c r="D1278" s="56"/>
      <c r="E1278" s="56"/>
    </row>
    <row r="1279" spans="4:5" s="10" customFormat="1" ht="15" x14ac:dyDescent="0.2">
      <c r="D1279" s="56"/>
      <c r="E1279" s="56"/>
    </row>
    <row r="1280" spans="4:5" s="10" customFormat="1" ht="15" x14ac:dyDescent="0.2">
      <c r="D1280" s="56"/>
      <c r="E1280" s="56"/>
    </row>
    <row r="1281" spans="4:5" s="10" customFormat="1" ht="15" x14ac:dyDescent="0.2">
      <c r="D1281" s="56"/>
      <c r="E1281" s="56"/>
    </row>
    <row r="1282" spans="4:5" s="10" customFormat="1" ht="15" x14ac:dyDescent="0.2">
      <c r="D1282" s="56"/>
      <c r="E1282" s="56"/>
    </row>
    <row r="1283" spans="4:5" s="10" customFormat="1" ht="15" x14ac:dyDescent="0.2">
      <c r="D1283" s="56"/>
      <c r="E1283" s="56"/>
    </row>
    <row r="1284" spans="4:5" s="10" customFormat="1" ht="15" x14ac:dyDescent="0.2">
      <c r="D1284" s="56"/>
      <c r="E1284" s="56"/>
    </row>
    <row r="1285" spans="4:5" s="10" customFormat="1" ht="15" x14ac:dyDescent="0.2">
      <c r="D1285" s="56"/>
      <c r="E1285" s="56"/>
    </row>
    <row r="1286" spans="4:5" s="10" customFormat="1" ht="15" x14ac:dyDescent="0.2">
      <c r="D1286" s="56"/>
      <c r="E1286" s="56"/>
    </row>
    <row r="1287" spans="4:5" s="10" customFormat="1" ht="15" x14ac:dyDescent="0.2">
      <c r="D1287" s="56"/>
      <c r="E1287" s="56"/>
    </row>
    <row r="1288" spans="4:5" s="10" customFormat="1" ht="15" x14ac:dyDescent="0.2">
      <c r="D1288" s="56"/>
      <c r="E1288" s="56"/>
    </row>
    <row r="1289" spans="4:5" s="10" customFormat="1" ht="15" x14ac:dyDescent="0.2">
      <c r="D1289" s="56"/>
      <c r="E1289" s="56"/>
    </row>
    <row r="1290" spans="4:5" s="10" customFormat="1" ht="15" x14ac:dyDescent="0.2">
      <c r="D1290" s="56"/>
      <c r="E1290" s="56"/>
    </row>
    <row r="1291" spans="4:5" s="10" customFormat="1" ht="15" x14ac:dyDescent="0.2">
      <c r="D1291" s="56"/>
      <c r="E1291" s="56"/>
    </row>
    <row r="1292" spans="4:5" s="10" customFormat="1" ht="15" x14ac:dyDescent="0.2">
      <c r="D1292" s="56"/>
      <c r="E1292" s="56"/>
    </row>
    <row r="1293" spans="4:5" s="10" customFormat="1" ht="15" x14ac:dyDescent="0.2">
      <c r="D1293" s="56"/>
      <c r="E1293" s="56"/>
    </row>
    <row r="1294" spans="4:5" s="10" customFormat="1" ht="15" x14ac:dyDescent="0.2">
      <c r="D1294" s="56"/>
      <c r="E1294" s="56"/>
    </row>
    <row r="1295" spans="4:5" s="10" customFormat="1" ht="15" x14ac:dyDescent="0.2">
      <c r="D1295" s="56"/>
      <c r="E1295" s="56"/>
    </row>
    <row r="1296" spans="4:5" s="10" customFormat="1" ht="15" x14ac:dyDescent="0.2">
      <c r="D1296" s="56"/>
      <c r="E1296" s="56"/>
    </row>
    <row r="1297" spans="4:5" s="10" customFormat="1" ht="15" x14ac:dyDescent="0.2">
      <c r="D1297" s="56"/>
      <c r="E1297" s="56"/>
    </row>
    <row r="1298" spans="4:5" s="10" customFormat="1" ht="15" x14ac:dyDescent="0.2">
      <c r="D1298" s="56"/>
      <c r="E1298" s="56"/>
    </row>
    <row r="1299" spans="4:5" s="10" customFormat="1" ht="15" x14ac:dyDescent="0.2">
      <c r="D1299" s="56"/>
      <c r="E1299" s="56"/>
    </row>
    <row r="1300" spans="4:5" s="10" customFormat="1" ht="15" x14ac:dyDescent="0.2">
      <c r="D1300" s="56"/>
      <c r="E1300" s="56"/>
    </row>
    <row r="1301" spans="4:5" s="10" customFormat="1" ht="15" x14ac:dyDescent="0.2">
      <c r="D1301" s="56"/>
      <c r="E1301" s="56"/>
    </row>
    <row r="1302" spans="4:5" s="10" customFormat="1" ht="15" x14ac:dyDescent="0.2">
      <c r="D1302" s="56"/>
      <c r="E1302" s="56"/>
    </row>
    <row r="1303" spans="4:5" s="10" customFormat="1" ht="15" x14ac:dyDescent="0.2">
      <c r="D1303" s="56"/>
      <c r="E1303" s="56"/>
    </row>
    <row r="1304" spans="4:5" s="10" customFormat="1" ht="15" x14ac:dyDescent="0.2">
      <c r="D1304" s="56"/>
      <c r="E1304" s="56"/>
    </row>
    <row r="1305" spans="4:5" s="10" customFormat="1" ht="15" x14ac:dyDescent="0.2">
      <c r="D1305" s="56"/>
      <c r="E1305" s="56"/>
    </row>
    <row r="1306" spans="4:5" s="10" customFormat="1" ht="15" x14ac:dyDescent="0.2">
      <c r="D1306" s="56"/>
      <c r="E1306" s="56"/>
    </row>
    <row r="1307" spans="4:5" s="10" customFormat="1" ht="15" x14ac:dyDescent="0.2">
      <c r="D1307" s="56"/>
      <c r="E1307" s="56"/>
    </row>
    <row r="1308" spans="4:5" s="10" customFormat="1" ht="15" x14ac:dyDescent="0.2">
      <c r="D1308" s="56"/>
      <c r="E1308" s="56"/>
    </row>
    <row r="1309" spans="4:5" s="10" customFormat="1" ht="15" x14ac:dyDescent="0.2">
      <c r="D1309" s="56"/>
      <c r="E1309" s="56"/>
    </row>
    <row r="1310" spans="4:5" s="10" customFormat="1" ht="15" x14ac:dyDescent="0.2">
      <c r="D1310" s="56"/>
      <c r="E1310" s="56"/>
    </row>
    <row r="1311" spans="4:5" s="10" customFormat="1" ht="15" x14ac:dyDescent="0.2">
      <c r="D1311" s="56"/>
      <c r="E1311" s="56"/>
    </row>
    <row r="1312" spans="4:5" s="10" customFormat="1" ht="15" x14ac:dyDescent="0.2">
      <c r="D1312" s="56"/>
      <c r="E1312" s="56"/>
    </row>
    <row r="1313" spans="4:5" s="10" customFormat="1" ht="15" x14ac:dyDescent="0.2">
      <c r="D1313" s="56"/>
      <c r="E1313" s="56"/>
    </row>
    <row r="1314" spans="4:5" s="10" customFormat="1" ht="15" x14ac:dyDescent="0.2">
      <c r="D1314" s="56"/>
      <c r="E1314" s="56"/>
    </row>
    <row r="1315" spans="4:5" s="10" customFormat="1" ht="15" x14ac:dyDescent="0.2">
      <c r="D1315" s="56"/>
      <c r="E1315" s="56"/>
    </row>
    <row r="1316" spans="4:5" s="10" customFormat="1" ht="15" x14ac:dyDescent="0.2">
      <c r="D1316" s="56"/>
      <c r="E1316" s="56"/>
    </row>
    <row r="1317" spans="4:5" s="10" customFormat="1" ht="15" x14ac:dyDescent="0.2">
      <c r="D1317" s="56"/>
      <c r="E1317" s="56"/>
    </row>
    <row r="1318" spans="4:5" s="10" customFormat="1" ht="15" x14ac:dyDescent="0.2">
      <c r="D1318" s="56"/>
      <c r="E1318" s="56"/>
    </row>
    <row r="1319" spans="4:5" s="10" customFormat="1" ht="15" x14ac:dyDescent="0.2">
      <c r="D1319" s="56"/>
      <c r="E1319" s="56"/>
    </row>
    <row r="1320" spans="4:5" s="10" customFormat="1" ht="15" x14ac:dyDescent="0.2">
      <c r="D1320" s="56"/>
      <c r="E1320" s="56"/>
    </row>
    <row r="1321" spans="4:5" s="10" customFormat="1" ht="15" x14ac:dyDescent="0.2">
      <c r="D1321" s="56"/>
      <c r="E1321" s="56"/>
    </row>
    <row r="1322" spans="4:5" s="10" customFormat="1" ht="15" x14ac:dyDescent="0.2">
      <c r="D1322" s="56"/>
      <c r="E1322" s="56"/>
    </row>
    <row r="1323" spans="4:5" s="10" customFormat="1" ht="15" x14ac:dyDescent="0.2">
      <c r="D1323" s="56"/>
      <c r="E1323" s="56"/>
    </row>
    <row r="1324" spans="4:5" s="10" customFormat="1" ht="15" x14ac:dyDescent="0.2">
      <c r="D1324" s="56"/>
      <c r="E1324" s="56"/>
    </row>
    <row r="1325" spans="4:5" s="10" customFormat="1" ht="15" x14ac:dyDescent="0.2">
      <c r="D1325" s="56"/>
      <c r="E1325" s="56"/>
    </row>
    <row r="1326" spans="4:5" s="10" customFormat="1" ht="15" x14ac:dyDescent="0.2">
      <c r="D1326" s="56"/>
      <c r="E1326" s="56"/>
    </row>
    <row r="1327" spans="4:5" s="10" customFormat="1" ht="15" x14ac:dyDescent="0.2">
      <c r="D1327" s="56"/>
      <c r="E1327" s="56"/>
    </row>
    <row r="1328" spans="4:5" s="10" customFormat="1" ht="15" x14ac:dyDescent="0.2">
      <c r="D1328" s="56"/>
      <c r="E1328" s="56"/>
    </row>
    <row r="1329" spans="4:5" s="10" customFormat="1" ht="15" x14ac:dyDescent="0.2">
      <c r="D1329" s="56"/>
      <c r="E1329" s="56"/>
    </row>
    <row r="1330" spans="4:5" s="10" customFormat="1" ht="15" x14ac:dyDescent="0.2">
      <c r="D1330" s="56"/>
      <c r="E1330" s="56"/>
    </row>
    <row r="1331" spans="4:5" s="10" customFormat="1" ht="15" x14ac:dyDescent="0.2">
      <c r="D1331" s="56"/>
      <c r="E1331" s="56"/>
    </row>
    <row r="1332" spans="4:5" s="10" customFormat="1" ht="15" x14ac:dyDescent="0.2">
      <c r="D1332" s="56"/>
      <c r="E1332" s="56"/>
    </row>
    <row r="1333" spans="4:5" s="10" customFormat="1" ht="15" x14ac:dyDescent="0.2">
      <c r="D1333" s="56"/>
      <c r="E1333" s="56"/>
    </row>
    <row r="1334" spans="4:5" s="10" customFormat="1" ht="15" x14ac:dyDescent="0.2">
      <c r="D1334" s="56"/>
      <c r="E1334" s="56"/>
    </row>
    <row r="1335" spans="4:5" s="10" customFormat="1" ht="15" x14ac:dyDescent="0.2">
      <c r="D1335" s="56"/>
      <c r="E1335" s="56"/>
    </row>
    <row r="1336" spans="4:5" s="10" customFormat="1" ht="15" x14ac:dyDescent="0.2">
      <c r="D1336" s="56"/>
      <c r="E1336" s="56"/>
    </row>
    <row r="1337" spans="4:5" s="10" customFormat="1" ht="15" x14ac:dyDescent="0.2">
      <c r="D1337" s="56"/>
      <c r="E1337" s="56"/>
    </row>
    <row r="1338" spans="4:5" s="10" customFormat="1" ht="15" x14ac:dyDescent="0.2">
      <c r="D1338" s="56"/>
      <c r="E1338" s="56"/>
    </row>
    <row r="1339" spans="4:5" s="10" customFormat="1" ht="15" x14ac:dyDescent="0.2">
      <c r="D1339" s="56"/>
      <c r="E1339" s="56"/>
    </row>
    <row r="1340" spans="4:5" s="10" customFormat="1" ht="15" x14ac:dyDescent="0.2">
      <c r="D1340" s="56"/>
      <c r="E1340" s="56"/>
    </row>
    <row r="1341" spans="4:5" s="10" customFormat="1" ht="15" x14ac:dyDescent="0.2">
      <c r="D1341" s="56"/>
      <c r="E1341" s="56"/>
    </row>
    <row r="1342" spans="4:5" s="10" customFormat="1" ht="15" x14ac:dyDescent="0.2">
      <c r="D1342" s="56"/>
      <c r="E1342" s="56"/>
    </row>
    <row r="1343" spans="4:5" s="10" customFormat="1" ht="15" x14ac:dyDescent="0.2">
      <c r="D1343" s="56"/>
      <c r="E1343" s="56"/>
    </row>
    <row r="1344" spans="4:5" s="10" customFormat="1" ht="15" x14ac:dyDescent="0.2">
      <c r="D1344" s="56"/>
      <c r="E1344" s="56"/>
    </row>
    <row r="1345" spans="4:5" s="10" customFormat="1" ht="15" x14ac:dyDescent="0.2">
      <c r="D1345" s="56"/>
      <c r="E1345" s="56"/>
    </row>
    <row r="1346" spans="4:5" s="10" customFormat="1" ht="15" x14ac:dyDescent="0.2">
      <c r="D1346" s="56"/>
      <c r="E1346" s="56"/>
    </row>
    <row r="1347" spans="4:5" s="10" customFormat="1" ht="15" x14ac:dyDescent="0.2">
      <c r="D1347" s="56"/>
      <c r="E1347" s="56"/>
    </row>
    <row r="1348" spans="4:5" s="10" customFormat="1" ht="15" x14ac:dyDescent="0.2">
      <c r="D1348" s="56"/>
      <c r="E1348" s="56"/>
    </row>
    <row r="1349" spans="4:5" s="10" customFormat="1" ht="15" x14ac:dyDescent="0.2">
      <c r="D1349" s="56"/>
      <c r="E1349" s="56"/>
    </row>
    <row r="1350" spans="4:5" s="10" customFormat="1" ht="15" x14ac:dyDescent="0.2">
      <c r="D1350" s="56"/>
      <c r="E1350" s="56"/>
    </row>
    <row r="1351" spans="4:5" s="10" customFormat="1" ht="15" x14ac:dyDescent="0.2">
      <c r="D1351" s="56"/>
      <c r="E1351" s="56"/>
    </row>
    <row r="1352" spans="4:5" s="10" customFormat="1" ht="15" x14ac:dyDescent="0.2">
      <c r="D1352" s="56"/>
      <c r="E1352" s="56"/>
    </row>
    <row r="1353" spans="4:5" s="10" customFormat="1" ht="15" x14ac:dyDescent="0.2">
      <c r="D1353" s="56"/>
      <c r="E1353" s="56"/>
    </row>
    <row r="1354" spans="4:5" s="10" customFormat="1" ht="15" x14ac:dyDescent="0.2">
      <c r="D1354" s="56"/>
      <c r="E1354" s="56"/>
    </row>
    <row r="1355" spans="4:5" s="10" customFormat="1" ht="15" x14ac:dyDescent="0.2">
      <c r="D1355" s="56"/>
      <c r="E1355" s="56"/>
    </row>
    <row r="1356" spans="4:5" s="10" customFormat="1" ht="15" x14ac:dyDescent="0.2">
      <c r="D1356" s="56"/>
      <c r="E1356" s="56"/>
    </row>
    <row r="1357" spans="4:5" s="10" customFormat="1" ht="15" x14ac:dyDescent="0.2">
      <c r="D1357" s="56"/>
      <c r="E1357" s="56"/>
    </row>
    <row r="1358" spans="4:5" s="10" customFormat="1" ht="15" x14ac:dyDescent="0.2">
      <c r="D1358" s="56"/>
      <c r="E1358" s="56"/>
    </row>
    <row r="1359" spans="4:5" s="10" customFormat="1" ht="15" x14ac:dyDescent="0.2">
      <c r="D1359" s="56"/>
      <c r="E1359" s="56"/>
    </row>
    <row r="1360" spans="4:5" s="10" customFormat="1" ht="15" x14ac:dyDescent="0.2">
      <c r="D1360" s="56"/>
      <c r="E1360" s="56"/>
    </row>
    <row r="1361" spans="4:5" s="10" customFormat="1" ht="15" x14ac:dyDescent="0.2">
      <c r="D1361" s="56"/>
      <c r="E1361" s="56"/>
    </row>
    <row r="1362" spans="4:5" s="10" customFormat="1" ht="15" x14ac:dyDescent="0.2">
      <c r="D1362" s="56"/>
      <c r="E1362" s="56"/>
    </row>
    <row r="1363" spans="4:5" s="10" customFormat="1" ht="15" x14ac:dyDescent="0.2">
      <c r="D1363" s="56"/>
      <c r="E1363" s="56"/>
    </row>
    <row r="1364" spans="4:5" s="10" customFormat="1" ht="15" x14ac:dyDescent="0.2">
      <c r="D1364" s="56"/>
      <c r="E1364" s="56"/>
    </row>
    <row r="1365" spans="4:5" s="10" customFormat="1" ht="15" x14ac:dyDescent="0.2">
      <c r="D1365" s="56"/>
      <c r="E1365" s="56"/>
    </row>
    <row r="1366" spans="4:5" s="10" customFormat="1" ht="15" x14ac:dyDescent="0.2">
      <c r="D1366" s="56"/>
      <c r="E1366" s="56"/>
    </row>
    <row r="1367" spans="4:5" s="10" customFormat="1" ht="15" x14ac:dyDescent="0.2">
      <c r="D1367" s="56"/>
      <c r="E1367" s="56"/>
    </row>
    <row r="1368" spans="4:5" s="10" customFormat="1" ht="15" x14ac:dyDescent="0.2">
      <c r="D1368" s="56"/>
      <c r="E1368" s="56"/>
    </row>
    <row r="1369" spans="4:5" s="10" customFormat="1" ht="15" x14ac:dyDescent="0.2">
      <c r="D1369" s="56"/>
      <c r="E1369" s="56"/>
    </row>
    <row r="1370" spans="4:5" s="10" customFormat="1" ht="15" x14ac:dyDescent="0.2">
      <c r="D1370" s="56"/>
      <c r="E1370" s="56"/>
    </row>
    <row r="1371" spans="4:5" s="10" customFormat="1" ht="15" x14ac:dyDescent="0.2">
      <c r="D1371" s="56"/>
      <c r="E1371" s="56"/>
    </row>
    <row r="1372" spans="4:5" s="10" customFormat="1" ht="15" x14ac:dyDescent="0.2">
      <c r="D1372" s="56"/>
      <c r="E1372" s="56"/>
    </row>
    <row r="1373" spans="4:5" s="10" customFormat="1" ht="15" x14ac:dyDescent="0.2">
      <c r="D1373" s="56"/>
      <c r="E1373" s="56"/>
    </row>
    <row r="1374" spans="4:5" s="10" customFormat="1" ht="15" x14ac:dyDescent="0.2">
      <c r="D1374" s="56"/>
      <c r="E1374" s="56"/>
    </row>
    <row r="1375" spans="4:5" s="10" customFormat="1" ht="15" x14ac:dyDescent="0.2">
      <c r="D1375" s="56"/>
      <c r="E1375" s="56"/>
    </row>
    <row r="1376" spans="4:5" s="10" customFormat="1" ht="15" x14ac:dyDescent="0.2">
      <c r="D1376" s="56"/>
      <c r="E1376" s="56"/>
    </row>
    <row r="1377" spans="4:5" s="10" customFormat="1" ht="15" x14ac:dyDescent="0.2">
      <c r="D1377" s="56"/>
      <c r="E1377" s="56"/>
    </row>
    <row r="1378" spans="4:5" s="10" customFormat="1" ht="15" x14ac:dyDescent="0.2">
      <c r="D1378" s="56"/>
      <c r="E1378" s="56"/>
    </row>
    <row r="1379" spans="4:5" s="10" customFormat="1" ht="15" x14ac:dyDescent="0.2">
      <c r="D1379" s="56"/>
      <c r="E1379" s="56"/>
    </row>
    <row r="1380" spans="4:5" s="10" customFormat="1" ht="15" x14ac:dyDescent="0.2">
      <c r="D1380" s="56"/>
      <c r="E1380" s="56"/>
    </row>
    <row r="1381" spans="4:5" s="10" customFormat="1" ht="15" x14ac:dyDescent="0.2">
      <c r="D1381" s="56"/>
      <c r="E1381" s="56"/>
    </row>
    <row r="1382" spans="4:5" s="10" customFormat="1" ht="15" x14ac:dyDescent="0.2">
      <c r="D1382" s="56"/>
      <c r="E1382" s="56"/>
    </row>
    <row r="1383" spans="4:5" s="10" customFormat="1" ht="15" x14ac:dyDescent="0.2">
      <c r="D1383" s="56"/>
      <c r="E1383" s="56"/>
    </row>
    <row r="1384" spans="4:5" s="10" customFormat="1" ht="15" x14ac:dyDescent="0.2">
      <c r="D1384" s="56"/>
      <c r="E1384" s="56"/>
    </row>
    <row r="1385" spans="4:5" s="10" customFormat="1" ht="15" x14ac:dyDescent="0.2">
      <c r="D1385" s="56"/>
      <c r="E1385" s="56"/>
    </row>
    <row r="1386" spans="4:5" s="10" customFormat="1" ht="15" x14ac:dyDescent="0.2">
      <c r="D1386" s="56"/>
      <c r="E1386" s="56"/>
    </row>
    <row r="1387" spans="4:5" s="10" customFormat="1" ht="15" x14ac:dyDescent="0.2">
      <c r="D1387" s="56"/>
      <c r="E1387" s="56"/>
    </row>
    <row r="1388" spans="4:5" s="10" customFormat="1" ht="15" x14ac:dyDescent="0.2">
      <c r="D1388" s="56"/>
      <c r="E1388" s="56"/>
    </row>
    <row r="1389" spans="4:5" s="10" customFormat="1" ht="15" x14ac:dyDescent="0.2">
      <c r="D1389" s="56"/>
      <c r="E1389" s="56"/>
    </row>
    <row r="1390" spans="4:5" s="10" customFormat="1" ht="15" x14ac:dyDescent="0.2">
      <c r="D1390" s="56"/>
      <c r="E1390" s="56"/>
    </row>
    <row r="1391" spans="4:5" s="10" customFormat="1" ht="15" x14ac:dyDescent="0.2">
      <c r="D1391" s="56"/>
      <c r="E1391" s="56"/>
    </row>
    <row r="1392" spans="4:5" s="10" customFormat="1" ht="15" x14ac:dyDescent="0.2">
      <c r="D1392" s="56"/>
      <c r="E1392" s="56"/>
    </row>
    <row r="1393" spans="4:5" s="10" customFormat="1" ht="15" x14ac:dyDescent="0.2">
      <c r="D1393" s="56"/>
      <c r="E1393" s="56"/>
    </row>
    <row r="1394" spans="4:5" s="10" customFormat="1" ht="15" x14ac:dyDescent="0.2">
      <c r="D1394" s="56"/>
      <c r="E1394" s="56"/>
    </row>
    <row r="1395" spans="4:5" s="10" customFormat="1" ht="15" x14ac:dyDescent="0.2">
      <c r="D1395" s="56"/>
      <c r="E1395" s="56"/>
    </row>
    <row r="1396" spans="4:5" s="10" customFormat="1" ht="15" x14ac:dyDescent="0.2">
      <c r="D1396" s="56"/>
      <c r="E1396" s="56"/>
    </row>
    <row r="1397" spans="4:5" s="10" customFormat="1" ht="15" x14ac:dyDescent="0.2">
      <c r="D1397" s="56"/>
      <c r="E1397" s="56"/>
    </row>
    <row r="1398" spans="4:5" s="10" customFormat="1" ht="15" x14ac:dyDescent="0.2">
      <c r="D1398" s="56"/>
      <c r="E1398" s="56"/>
    </row>
    <row r="1399" spans="4:5" s="10" customFormat="1" ht="15" x14ac:dyDescent="0.2">
      <c r="D1399" s="56"/>
      <c r="E1399" s="56"/>
    </row>
    <row r="1400" spans="4:5" s="10" customFormat="1" ht="15" x14ac:dyDescent="0.2">
      <c r="D1400" s="56"/>
      <c r="E1400" s="56"/>
    </row>
    <row r="1401" spans="4:5" s="10" customFormat="1" ht="15" x14ac:dyDescent="0.2">
      <c r="D1401" s="56"/>
      <c r="E1401" s="56"/>
    </row>
    <row r="1402" spans="4:5" s="10" customFormat="1" ht="15" x14ac:dyDescent="0.2">
      <c r="D1402" s="56"/>
      <c r="E1402" s="56"/>
    </row>
    <row r="1403" spans="4:5" s="10" customFormat="1" ht="15" x14ac:dyDescent="0.2">
      <c r="D1403" s="56"/>
      <c r="E1403" s="56"/>
    </row>
    <row r="1404" spans="4:5" s="10" customFormat="1" ht="15" x14ac:dyDescent="0.2">
      <c r="D1404" s="56"/>
      <c r="E1404" s="56"/>
    </row>
    <row r="1405" spans="4:5" s="10" customFormat="1" ht="15" x14ac:dyDescent="0.2">
      <c r="D1405" s="56"/>
      <c r="E1405" s="56"/>
    </row>
    <row r="1406" spans="4:5" s="10" customFormat="1" ht="15" x14ac:dyDescent="0.2">
      <c r="D1406" s="56"/>
      <c r="E1406" s="56"/>
    </row>
    <row r="1407" spans="4:5" s="10" customFormat="1" ht="15" x14ac:dyDescent="0.2">
      <c r="D1407" s="56"/>
      <c r="E1407" s="56"/>
    </row>
    <row r="1408" spans="4:5" s="10" customFormat="1" ht="15" x14ac:dyDescent="0.2">
      <c r="D1408" s="56"/>
      <c r="E1408" s="56"/>
    </row>
    <row r="1409" spans="4:5" s="10" customFormat="1" ht="15" x14ac:dyDescent="0.2">
      <c r="D1409" s="56"/>
      <c r="E1409" s="56"/>
    </row>
    <row r="1410" spans="4:5" s="10" customFormat="1" ht="15" x14ac:dyDescent="0.2">
      <c r="D1410" s="56"/>
      <c r="E1410" s="56"/>
    </row>
    <row r="1411" spans="4:5" s="10" customFormat="1" ht="15" x14ac:dyDescent="0.2">
      <c r="D1411" s="56"/>
      <c r="E1411" s="56"/>
    </row>
    <row r="1412" spans="4:5" s="10" customFormat="1" ht="15" x14ac:dyDescent="0.2">
      <c r="D1412" s="56"/>
      <c r="E1412" s="56"/>
    </row>
    <row r="1413" spans="4:5" s="10" customFormat="1" ht="15" x14ac:dyDescent="0.2">
      <c r="D1413" s="56"/>
      <c r="E1413" s="56"/>
    </row>
    <row r="1414" spans="4:5" s="10" customFormat="1" ht="15" x14ac:dyDescent="0.2">
      <c r="D1414" s="56"/>
      <c r="E1414" s="56"/>
    </row>
    <row r="1415" spans="4:5" s="10" customFormat="1" ht="15" x14ac:dyDescent="0.2">
      <c r="D1415" s="56"/>
      <c r="E1415" s="56"/>
    </row>
    <row r="1416" spans="4:5" s="10" customFormat="1" ht="15" x14ac:dyDescent="0.2">
      <c r="D1416" s="56"/>
      <c r="E1416" s="56"/>
    </row>
    <row r="1417" spans="4:5" s="10" customFormat="1" ht="15" x14ac:dyDescent="0.2">
      <c r="D1417" s="56"/>
      <c r="E1417" s="56"/>
    </row>
    <row r="1418" spans="4:5" s="10" customFormat="1" ht="15" x14ac:dyDescent="0.2">
      <c r="D1418" s="56"/>
      <c r="E1418" s="56"/>
    </row>
    <row r="1419" spans="4:5" s="10" customFormat="1" ht="15" x14ac:dyDescent="0.2">
      <c r="D1419" s="56"/>
      <c r="E1419" s="56"/>
    </row>
    <row r="1420" spans="4:5" s="10" customFormat="1" ht="15" x14ac:dyDescent="0.2">
      <c r="D1420" s="56"/>
      <c r="E1420" s="56"/>
    </row>
    <row r="1421" spans="4:5" s="10" customFormat="1" ht="15" x14ac:dyDescent="0.2">
      <c r="D1421" s="56"/>
      <c r="E1421" s="56"/>
    </row>
    <row r="1422" spans="4:5" s="10" customFormat="1" ht="15" x14ac:dyDescent="0.2">
      <c r="D1422" s="56"/>
      <c r="E1422" s="56"/>
    </row>
    <row r="1423" spans="4:5" s="10" customFormat="1" ht="15" x14ac:dyDescent="0.2">
      <c r="D1423" s="56"/>
      <c r="E1423" s="56"/>
    </row>
    <row r="1424" spans="4:5" s="10" customFormat="1" ht="15" x14ac:dyDescent="0.2">
      <c r="D1424" s="56"/>
      <c r="E1424" s="56"/>
    </row>
    <row r="1425" spans="4:5" s="10" customFormat="1" ht="15" x14ac:dyDescent="0.2">
      <c r="D1425" s="56"/>
      <c r="E1425" s="56"/>
    </row>
    <row r="1426" spans="4:5" s="10" customFormat="1" ht="15" x14ac:dyDescent="0.2">
      <c r="D1426" s="56"/>
      <c r="E1426" s="56"/>
    </row>
    <row r="1427" spans="4:5" s="10" customFormat="1" ht="15" x14ac:dyDescent="0.2">
      <c r="D1427" s="56"/>
      <c r="E1427" s="56"/>
    </row>
    <row r="1428" spans="4:5" s="10" customFormat="1" ht="15" x14ac:dyDescent="0.2">
      <c r="D1428" s="56"/>
      <c r="E1428" s="56"/>
    </row>
    <row r="1429" spans="4:5" s="10" customFormat="1" ht="15" x14ac:dyDescent="0.2">
      <c r="D1429" s="56"/>
      <c r="E1429" s="56"/>
    </row>
    <row r="1430" spans="4:5" s="10" customFormat="1" ht="15" x14ac:dyDescent="0.2">
      <c r="D1430" s="56"/>
      <c r="E1430" s="56"/>
    </row>
    <row r="1431" spans="4:5" s="10" customFormat="1" ht="15" x14ac:dyDescent="0.2">
      <c r="D1431" s="56"/>
      <c r="E1431" s="56"/>
    </row>
    <row r="1432" spans="4:5" s="10" customFormat="1" ht="15" x14ac:dyDescent="0.2">
      <c r="D1432" s="56"/>
      <c r="E1432" s="56"/>
    </row>
    <row r="1433" spans="4:5" s="10" customFormat="1" ht="15" x14ac:dyDescent="0.2">
      <c r="D1433" s="56"/>
      <c r="E1433" s="56"/>
    </row>
    <row r="1434" spans="4:5" s="10" customFormat="1" ht="15" x14ac:dyDescent="0.2">
      <c r="D1434" s="56"/>
      <c r="E1434" s="56"/>
    </row>
    <row r="1435" spans="4:5" s="10" customFormat="1" ht="15" x14ac:dyDescent="0.2">
      <c r="D1435" s="56"/>
      <c r="E1435" s="56"/>
    </row>
    <row r="1436" spans="4:5" s="10" customFormat="1" ht="15" x14ac:dyDescent="0.2">
      <c r="D1436" s="56"/>
      <c r="E1436" s="56"/>
    </row>
    <row r="1437" spans="4:5" s="10" customFormat="1" ht="15" x14ac:dyDescent="0.2">
      <c r="D1437" s="56"/>
      <c r="E1437" s="56"/>
    </row>
    <row r="1438" spans="4:5" s="10" customFormat="1" ht="15" x14ac:dyDescent="0.2">
      <c r="D1438" s="56"/>
      <c r="E1438" s="56"/>
    </row>
    <row r="1439" spans="4:5" s="10" customFormat="1" ht="15" x14ac:dyDescent="0.2">
      <c r="D1439" s="56"/>
      <c r="E1439" s="56"/>
    </row>
    <row r="1440" spans="4:5" s="10" customFormat="1" ht="15" x14ac:dyDescent="0.2">
      <c r="D1440" s="56"/>
      <c r="E1440" s="56"/>
    </row>
    <row r="1441" spans="4:5" s="10" customFormat="1" ht="15" x14ac:dyDescent="0.2">
      <c r="D1441" s="56"/>
      <c r="E1441" s="56"/>
    </row>
    <row r="1442" spans="4:5" s="10" customFormat="1" ht="15" x14ac:dyDescent="0.2">
      <c r="D1442" s="56"/>
      <c r="E1442" s="56"/>
    </row>
    <row r="1443" spans="4:5" s="10" customFormat="1" ht="15" x14ac:dyDescent="0.2">
      <c r="D1443" s="56"/>
      <c r="E1443" s="56"/>
    </row>
    <row r="1444" spans="4:5" s="10" customFormat="1" ht="15" x14ac:dyDescent="0.2">
      <c r="D1444" s="56"/>
      <c r="E1444" s="56"/>
    </row>
    <row r="1445" spans="4:5" s="10" customFormat="1" ht="15" x14ac:dyDescent="0.2">
      <c r="D1445" s="56"/>
      <c r="E1445" s="56"/>
    </row>
    <row r="1446" spans="4:5" s="10" customFormat="1" ht="15" x14ac:dyDescent="0.2">
      <c r="D1446" s="56"/>
      <c r="E1446" s="56"/>
    </row>
    <row r="1447" spans="4:5" s="10" customFormat="1" ht="15" x14ac:dyDescent="0.2">
      <c r="D1447" s="56"/>
      <c r="E1447" s="56"/>
    </row>
    <row r="1448" spans="4:5" s="10" customFormat="1" ht="15" x14ac:dyDescent="0.2">
      <c r="D1448" s="56"/>
      <c r="E1448" s="56"/>
    </row>
    <row r="1449" spans="4:5" s="10" customFormat="1" ht="15" x14ac:dyDescent="0.2">
      <c r="D1449" s="56"/>
      <c r="E1449" s="56"/>
    </row>
    <row r="1450" spans="4:5" s="10" customFormat="1" ht="15" x14ac:dyDescent="0.2">
      <c r="D1450" s="56"/>
      <c r="E1450" s="56"/>
    </row>
    <row r="1451" spans="4:5" s="10" customFormat="1" ht="15" x14ac:dyDescent="0.2">
      <c r="D1451" s="56"/>
      <c r="E1451" s="56"/>
    </row>
    <row r="1452" spans="4:5" s="10" customFormat="1" ht="15" x14ac:dyDescent="0.2">
      <c r="D1452" s="56"/>
      <c r="E1452" s="56"/>
    </row>
    <row r="1453" spans="4:5" s="10" customFormat="1" ht="15" x14ac:dyDescent="0.2">
      <c r="D1453" s="56"/>
      <c r="E1453" s="56"/>
    </row>
    <row r="1454" spans="4:5" s="10" customFormat="1" ht="15" x14ac:dyDescent="0.2">
      <c r="D1454" s="56"/>
      <c r="E1454" s="56"/>
    </row>
    <row r="1455" spans="4:5" s="10" customFormat="1" ht="15" x14ac:dyDescent="0.2">
      <c r="D1455" s="56"/>
      <c r="E1455" s="56"/>
    </row>
    <row r="1456" spans="4:5" s="10" customFormat="1" ht="15" x14ac:dyDescent="0.2">
      <c r="D1456" s="56"/>
      <c r="E1456" s="56"/>
    </row>
    <row r="1457" spans="4:5" s="10" customFormat="1" ht="15" x14ac:dyDescent="0.2">
      <c r="D1457" s="56"/>
      <c r="E1457" s="56"/>
    </row>
    <row r="1458" spans="4:5" s="10" customFormat="1" ht="15" x14ac:dyDescent="0.2">
      <c r="D1458" s="56"/>
      <c r="E1458" s="56"/>
    </row>
    <row r="1459" spans="4:5" s="10" customFormat="1" ht="15" x14ac:dyDescent="0.2">
      <c r="D1459" s="56"/>
      <c r="E1459" s="56"/>
    </row>
    <row r="1460" spans="4:5" s="10" customFormat="1" ht="15" x14ac:dyDescent="0.2">
      <c r="D1460" s="56"/>
      <c r="E1460" s="56"/>
    </row>
    <row r="1461" spans="4:5" s="10" customFormat="1" ht="15" x14ac:dyDescent="0.2">
      <c r="D1461" s="56"/>
      <c r="E1461" s="56"/>
    </row>
    <row r="1462" spans="4:5" s="10" customFormat="1" ht="15" x14ac:dyDescent="0.2">
      <c r="D1462" s="56"/>
      <c r="E1462" s="56"/>
    </row>
    <row r="1463" spans="4:5" s="10" customFormat="1" ht="15" x14ac:dyDescent="0.2">
      <c r="D1463" s="56"/>
      <c r="E1463" s="56"/>
    </row>
    <row r="1464" spans="4:5" s="10" customFormat="1" ht="15" x14ac:dyDescent="0.2">
      <c r="D1464" s="56"/>
      <c r="E1464" s="56"/>
    </row>
    <row r="1465" spans="4:5" s="10" customFormat="1" ht="15" x14ac:dyDescent="0.2">
      <c r="D1465" s="56"/>
      <c r="E1465" s="56"/>
    </row>
    <row r="1466" spans="4:5" s="10" customFormat="1" ht="15" x14ac:dyDescent="0.2">
      <c r="D1466" s="56"/>
      <c r="E1466" s="56"/>
    </row>
    <row r="1467" spans="4:5" s="10" customFormat="1" ht="15" x14ac:dyDescent="0.2">
      <c r="D1467" s="56"/>
      <c r="E1467" s="56"/>
    </row>
    <row r="1468" spans="4:5" s="10" customFormat="1" ht="15" x14ac:dyDescent="0.2">
      <c r="D1468" s="56"/>
      <c r="E1468" s="56"/>
    </row>
    <row r="1469" spans="4:5" s="10" customFormat="1" ht="15" x14ac:dyDescent="0.2">
      <c r="D1469" s="56"/>
      <c r="E1469" s="56"/>
    </row>
    <row r="1470" spans="4:5" s="10" customFormat="1" ht="15" x14ac:dyDescent="0.2">
      <c r="D1470" s="56"/>
      <c r="E1470" s="56"/>
    </row>
    <row r="1471" spans="4:5" s="10" customFormat="1" ht="15" x14ac:dyDescent="0.2">
      <c r="D1471" s="56"/>
      <c r="E1471" s="56"/>
    </row>
    <row r="1472" spans="4:5" s="10" customFormat="1" ht="15" x14ac:dyDescent="0.2">
      <c r="D1472" s="56"/>
      <c r="E1472" s="56"/>
    </row>
    <row r="1473" spans="4:5" s="10" customFormat="1" ht="15" x14ac:dyDescent="0.2">
      <c r="D1473" s="56"/>
      <c r="E1473" s="56"/>
    </row>
    <row r="1474" spans="4:5" s="10" customFormat="1" ht="15" x14ac:dyDescent="0.2">
      <c r="D1474" s="56"/>
      <c r="E1474" s="56"/>
    </row>
    <row r="1475" spans="4:5" s="10" customFormat="1" ht="15" x14ac:dyDescent="0.2">
      <c r="D1475" s="56"/>
      <c r="E1475" s="56"/>
    </row>
    <row r="1476" spans="4:5" s="10" customFormat="1" ht="15" x14ac:dyDescent="0.2">
      <c r="D1476" s="56"/>
      <c r="E1476" s="56"/>
    </row>
    <row r="1477" spans="4:5" s="10" customFormat="1" ht="15" x14ac:dyDescent="0.2">
      <c r="D1477" s="56"/>
      <c r="E1477" s="56"/>
    </row>
    <row r="1478" spans="4:5" s="10" customFormat="1" ht="15" x14ac:dyDescent="0.2">
      <c r="D1478" s="56"/>
      <c r="E1478" s="56"/>
    </row>
    <row r="1479" spans="4:5" s="10" customFormat="1" ht="15" x14ac:dyDescent="0.2">
      <c r="D1479" s="56"/>
      <c r="E1479" s="56"/>
    </row>
    <row r="1480" spans="4:5" s="10" customFormat="1" ht="15" x14ac:dyDescent="0.2">
      <c r="D1480" s="56"/>
      <c r="E1480" s="56"/>
    </row>
    <row r="1481" spans="4:5" s="10" customFormat="1" ht="15" x14ac:dyDescent="0.2">
      <c r="D1481" s="56"/>
      <c r="E1481" s="56"/>
    </row>
    <row r="1482" spans="4:5" s="10" customFormat="1" ht="15" x14ac:dyDescent="0.2">
      <c r="D1482" s="56"/>
      <c r="E1482" s="56"/>
    </row>
    <row r="1483" spans="4:5" s="10" customFormat="1" ht="15" x14ac:dyDescent="0.2">
      <c r="D1483" s="56"/>
      <c r="E1483" s="56"/>
    </row>
    <row r="1484" spans="4:5" s="10" customFormat="1" ht="15" x14ac:dyDescent="0.2">
      <c r="D1484" s="56"/>
      <c r="E1484" s="56"/>
    </row>
    <row r="1485" spans="4:5" s="10" customFormat="1" ht="15" x14ac:dyDescent="0.2">
      <c r="D1485" s="56"/>
      <c r="E1485" s="56"/>
    </row>
    <row r="1486" spans="4:5" s="10" customFormat="1" ht="15" x14ac:dyDescent="0.2">
      <c r="D1486" s="56"/>
      <c r="E1486" s="56"/>
    </row>
    <row r="1487" spans="4:5" s="10" customFormat="1" ht="15" x14ac:dyDescent="0.2">
      <c r="D1487" s="56"/>
      <c r="E1487" s="56"/>
    </row>
    <row r="1488" spans="4:5" s="10" customFormat="1" ht="15" x14ac:dyDescent="0.2">
      <c r="D1488" s="56"/>
      <c r="E1488" s="56"/>
    </row>
    <row r="1489" spans="4:5" s="10" customFormat="1" ht="15" x14ac:dyDescent="0.2">
      <c r="D1489" s="56"/>
      <c r="E1489" s="56"/>
    </row>
    <row r="1490" spans="4:5" s="10" customFormat="1" ht="15" x14ac:dyDescent="0.2">
      <c r="D1490" s="56"/>
      <c r="E1490" s="56"/>
    </row>
    <row r="1491" spans="4:5" s="10" customFormat="1" ht="15" x14ac:dyDescent="0.2">
      <c r="D1491" s="56"/>
      <c r="E1491" s="56"/>
    </row>
    <row r="1492" spans="4:5" s="10" customFormat="1" ht="15" x14ac:dyDescent="0.2">
      <c r="D1492" s="56"/>
      <c r="E1492" s="56"/>
    </row>
    <row r="1493" spans="4:5" s="10" customFormat="1" ht="15" x14ac:dyDescent="0.2">
      <c r="D1493" s="56"/>
      <c r="E1493" s="56"/>
    </row>
    <row r="1494" spans="4:5" s="10" customFormat="1" ht="15" x14ac:dyDescent="0.2">
      <c r="D1494" s="56"/>
      <c r="E1494" s="56"/>
    </row>
    <row r="1495" spans="4:5" s="10" customFormat="1" ht="15" x14ac:dyDescent="0.2">
      <c r="D1495" s="56"/>
      <c r="E1495" s="56"/>
    </row>
    <row r="1496" spans="4:5" s="10" customFormat="1" ht="15" x14ac:dyDescent="0.2">
      <c r="D1496" s="56"/>
      <c r="E1496" s="56"/>
    </row>
    <row r="1497" spans="4:5" s="10" customFormat="1" ht="15" x14ac:dyDescent="0.2">
      <c r="D1497" s="56"/>
      <c r="E1497" s="56"/>
    </row>
    <row r="1498" spans="4:5" s="10" customFormat="1" ht="15" x14ac:dyDescent="0.2">
      <c r="D1498" s="56"/>
      <c r="E1498" s="56"/>
    </row>
    <row r="1499" spans="4:5" s="10" customFormat="1" ht="15" x14ac:dyDescent="0.2">
      <c r="D1499" s="56"/>
      <c r="E1499" s="56"/>
    </row>
    <row r="1500" spans="4:5" s="10" customFormat="1" ht="15" x14ac:dyDescent="0.2">
      <c r="D1500" s="56"/>
      <c r="E1500" s="56"/>
    </row>
    <row r="1501" spans="4:5" s="10" customFormat="1" ht="15" x14ac:dyDescent="0.2">
      <c r="D1501" s="56"/>
      <c r="E1501" s="56"/>
    </row>
    <row r="1502" spans="4:5" s="10" customFormat="1" ht="15" x14ac:dyDescent="0.2">
      <c r="D1502" s="56"/>
      <c r="E1502" s="56"/>
    </row>
    <row r="1503" spans="4:5" s="10" customFormat="1" ht="15" x14ac:dyDescent="0.2">
      <c r="D1503" s="56"/>
      <c r="E1503" s="56"/>
    </row>
    <row r="1504" spans="4:5" s="10" customFormat="1" ht="15" x14ac:dyDescent="0.2">
      <c r="D1504" s="56"/>
      <c r="E1504" s="56"/>
    </row>
    <row r="1505" spans="4:5" s="10" customFormat="1" ht="15" x14ac:dyDescent="0.2">
      <c r="D1505" s="56"/>
      <c r="E1505" s="56"/>
    </row>
    <row r="1506" spans="4:5" s="10" customFormat="1" ht="15" x14ac:dyDescent="0.2">
      <c r="D1506" s="56"/>
      <c r="E1506" s="56"/>
    </row>
    <row r="1507" spans="4:5" s="10" customFormat="1" ht="15" x14ac:dyDescent="0.2">
      <c r="D1507" s="56"/>
      <c r="E1507" s="56"/>
    </row>
    <row r="1508" spans="4:5" s="10" customFormat="1" ht="15" x14ac:dyDescent="0.2">
      <c r="D1508" s="56"/>
      <c r="E1508" s="56"/>
    </row>
    <row r="1509" spans="4:5" s="10" customFormat="1" ht="15" x14ac:dyDescent="0.2">
      <c r="D1509" s="56"/>
      <c r="E1509" s="56"/>
    </row>
    <row r="1510" spans="4:5" s="10" customFormat="1" ht="15" x14ac:dyDescent="0.2">
      <c r="D1510" s="56"/>
      <c r="E1510" s="56"/>
    </row>
    <row r="1511" spans="4:5" s="10" customFormat="1" ht="15" x14ac:dyDescent="0.2">
      <c r="D1511" s="56"/>
      <c r="E1511" s="56"/>
    </row>
    <row r="1512" spans="4:5" s="10" customFormat="1" ht="15" x14ac:dyDescent="0.2">
      <c r="D1512" s="56"/>
      <c r="E1512" s="56"/>
    </row>
    <row r="1513" spans="4:5" s="10" customFormat="1" ht="15" x14ac:dyDescent="0.2">
      <c r="D1513" s="56"/>
      <c r="E1513" s="56"/>
    </row>
    <row r="1514" spans="4:5" s="10" customFormat="1" ht="15" x14ac:dyDescent="0.2">
      <c r="D1514" s="56"/>
      <c r="E1514" s="56"/>
    </row>
    <row r="1515" spans="4:5" s="10" customFormat="1" ht="15" x14ac:dyDescent="0.2">
      <c r="D1515" s="56"/>
      <c r="E1515" s="56"/>
    </row>
    <row r="1516" spans="4:5" s="10" customFormat="1" ht="15" x14ac:dyDescent="0.2">
      <c r="D1516" s="56"/>
      <c r="E1516" s="56"/>
    </row>
    <row r="1517" spans="4:5" s="10" customFormat="1" ht="15" x14ac:dyDescent="0.2">
      <c r="D1517" s="56"/>
      <c r="E1517" s="56"/>
    </row>
    <row r="1518" spans="4:5" s="10" customFormat="1" ht="15" x14ac:dyDescent="0.2">
      <c r="D1518" s="56"/>
      <c r="E1518" s="56"/>
    </row>
    <row r="1519" spans="4:5" s="10" customFormat="1" ht="15" x14ac:dyDescent="0.2">
      <c r="D1519" s="56"/>
      <c r="E1519" s="56"/>
    </row>
    <row r="1520" spans="4:5" s="10" customFormat="1" ht="15" x14ac:dyDescent="0.2">
      <c r="D1520" s="56"/>
      <c r="E1520" s="56"/>
    </row>
    <row r="1521" spans="4:5" s="10" customFormat="1" ht="15" x14ac:dyDescent="0.2">
      <c r="D1521" s="56"/>
      <c r="E1521" s="56"/>
    </row>
    <row r="1522" spans="4:5" s="10" customFormat="1" ht="15" x14ac:dyDescent="0.2">
      <c r="D1522" s="56"/>
      <c r="E1522" s="56"/>
    </row>
    <row r="1523" spans="4:5" s="10" customFormat="1" ht="15" x14ac:dyDescent="0.2">
      <c r="D1523" s="56"/>
      <c r="E1523" s="56"/>
    </row>
    <row r="1524" spans="4:5" s="10" customFormat="1" ht="15" x14ac:dyDescent="0.2">
      <c r="D1524" s="56"/>
      <c r="E1524" s="56"/>
    </row>
    <row r="1525" spans="4:5" s="10" customFormat="1" ht="15" x14ac:dyDescent="0.2">
      <c r="D1525" s="56"/>
      <c r="E1525" s="56"/>
    </row>
    <row r="1526" spans="4:5" s="10" customFormat="1" ht="15" x14ac:dyDescent="0.2">
      <c r="D1526" s="56"/>
      <c r="E1526" s="56"/>
    </row>
    <row r="1527" spans="4:5" s="10" customFormat="1" ht="15" x14ac:dyDescent="0.2">
      <c r="D1527" s="56"/>
      <c r="E1527" s="56"/>
    </row>
    <row r="1528" spans="4:5" s="10" customFormat="1" ht="15" x14ac:dyDescent="0.2">
      <c r="D1528" s="56"/>
      <c r="E1528" s="56"/>
    </row>
    <row r="1529" spans="4:5" s="10" customFormat="1" ht="15" x14ac:dyDescent="0.2">
      <c r="D1529" s="56"/>
      <c r="E1529" s="56"/>
    </row>
    <row r="1530" spans="4:5" s="10" customFormat="1" ht="15" x14ac:dyDescent="0.2">
      <c r="D1530" s="56"/>
      <c r="E1530" s="56"/>
    </row>
    <row r="1531" spans="4:5" s="10" customFormat="1" ht="15" x14ac:dyDescent="0.2">
      <c r="D1531" s="56"/>
      <c r="E1531" s="56"/>
    </row>
    <row r="1532" spans="4:5" s="10" customFormat="1" ht="15" x14ac:dyDescent="0.2">
      <c r="D1532" s="56"/>
      <c r="E1532" s="56"/>
    </row>
    <row r="1533" spans="4:5" s="10" customFormat="1" ht="15" x14ac:dyDescent="0.2">
      <c r="D1533" s="56"/>
      <c r="E1533" s="56"/>
    </row>
    <row r="1534" spans="4:5" s="10" customFormat="1" ht="15" x14ac:dyDescent="0.2">
      <c r="D1534" s="56"/>
      <c r="E1534" s="56"/>
    </row>
    <row r="1535" spans="4:5" s="10" customFormat="1" ht="15" x14ac:dyDescent="0.2">
      <c r="D1535" s="56"/>
      <c r="E1535" s="56"/>
    </row>
    <row r="1536" spans="4:5" s="10" customFormat="1" ht="15" x14ac:dyDescent="0.2">
      <c r="D1536" s="56"/>
      <c r="E1536" s="56"/>
    </row>
    <row r="1537" spans="4:5" s="10" customFormat="1" ht="15" x14ac:dyDescent="0.2">
      <c r="D1537" s="56"/>
      <c r="E1537" s="56"/>
    </row>
    <row r="1538" spans="4:5" s="10" customFormat="1" ht="15" x14ac:dyDescent="0.2">
      <c r="D1538" s="56"/>
      <c r="E1538" s="56"/>
    </row>
    <row r="1539" spans="4:5" s="10" customFormat="1" ht="15" x14ac:dyDescent="0.2">
      <c r="D1539" s="56"/>
      <c r="E1539" s="56"/>
    </row>
    <row r="1540" spans="4:5" s="10" customFormat="1" ht="15" x14ac:dyDescent="0.2">
      <c r="D1540" s="56"/>
      <c r="E1540" s="56"/>
    </row>
    <row r="1541" spans="4:5" s="10" customFormat="1" ht="15" x14ac:dyDescent="0.2">
      <c r="D1541" s="56"/>
      <c r="E1541" s="56"/>
    </row>
    <row r="1542" spans="4:5" s="10" customFormat="1" ht="15" x14ac:dyDescent="0.2">
      <c r="D1542" s="56"/>
      <c r="E1542" s="56"/>
    </row>
    <row r="1543" spans="4:5" s="10" customFormat="1" ht="15" x14ac:dyDescent="0.2">
      <c r="D1543" s="56"/>
      <c r="E1543" s="56"/>
    </row>
    <row r="1544" spans="4:5" s="10" customFormat="1" ht="15" x14ac:dyDescent="0.2">
      <c r="D1544" s="56"/>
      <c r="E1544" s="56"/>
    </row>
    <row r="1545" spans="4:5" s="10" customFormat="1" ht="15" x14ac:dyDescent="0.2">
      <c r="D1545" s="56"/>
      <c r="E1545" s="56"/>
    </row>
    <row r="1546" spans="4:5" s="10" customFormat="1" ht="15" x14ac:dyDescent="0.2">
      <c r="D1546" s="56"/>
      <c r="E1546" s="56"/>
    </row>
    <row r="1547" spans="4:5" s="10" customFormat="1" ht="15" x14ac:dyDescent="0.2">
      <c r="D1547" s="56"/>
      <c r="E1547" s="56"/>
    </row>
    <row r="1548" spans="4:5" s="10" customFormat="1" ht="15" x14ac:dyDescent="0.2">
      <c r="D1548" s="56"/>
      <c r="E1548" s="56"/>
    </row>
    <row r="1549" spans="4:5" s="10" customFormat="1" ht="15" x14ac:dyDescent="0.2">
      <c r="D1549" s="56"/>
      <c r="E1549" s="56"/>
    </row>
    <row r="1550" spans="4:5" s="10" customFormat="1" ht="15" x14ac:dyDescent="0.2">
      <c r="D1550" s="56"/>
      <c r="E1550" s="56"/>
    </row>
    <row r="1551" spans="4:5" s="10" customFormat="1" ht="15" x14ac:dyDescent="0.2">
      <c r="D1551" s="56"/>
      <c r="E1551" s="56"/>
    </row>
    <row r="1552" spans="4:5" s="10" customFormat="1" ht="15" x14ac:dyDescent="0.2">
      <c r="D1552" s="56"/>
      <c r="E1552" s="56"/>
    </row>
    <row r="1553" spans="4:5" s="10" customFormat="1" ht="15" x14ac:dyDescent="0.2">
      <c r="D1553" s="56"/>
      <c r="E1553" s="56"/>
    </row>
    <row r="1554" spans="4:5" s="10" customFormat="1" ht="15" x14ac:dyDescent="0.2">
      <c r="D1554" s="56"/>
      <c r="E1554" s="56"/>
    </row>
    <row r="1555" spans="4:5" s="10" customFormat="1" ht="15" x14ac:dyDescent="0.2">
      <c r="D1555" s="56"/>
      <c r="E1555" s="56"/>
    </row>
    <row r="1556" spans="4:5" s="10" customFormat="1" ht="15" x14ac:dyDescent="0.2">
      <c r="D1556" s="56"/>
      <c r="E1556" s="56"/>
    </row>
    <row r="1557" spans="4:5" s="10" customFormat="1" ht="15" x14ac:dyDescent="0.2">
      <c r="D1557" s="56"/>
      <c r="E1557" s="56"/>
    </row>
    <row r="1558" spans="4:5" s="10" customFormat="1" ht="15" x14ac:dyDescent="0.2">
      <c r="D1558" s="56"/>
      <c r="E1558" s="56"/>
    </row>
    <row r="1559" spans="4:5" s="10" customFormat="1" ht="15" x14ac:dyDescent="0.2">
      <c r="D1559" s="56"/>
      <c r="E1559" s="56"/>
    </row>
    <row r="1560" spans="4:5" s="10" customFormat="1" ht="15" x14ac:dyDescent="0.2">
      <c r="D1560" s="56"/>
      <c r="E1560" s="56"/>
    </row>
    <row r="1561" spans="4:5" s="10" customFormat="1" ht="15" x14ac:dyDescent="0.2">
      <c r="D1561" s="56"/>
      <c r="E1561" s="56"/>
    </row>
    <row r="1562" spans="4:5" s="10" customFormat="1" ht="15" x14ac:dyDescent="0.2">
      <c r="D1562" s="56"/>
      <c r="E1562" s="56"/>
    </row>
    <row r="1563" spans="4:5" s="10" customFormat="1" ht="15" x14ac:dyDescent="0.2">
      <c r="D1563" s="56"/>
      <c r="E1563" s="56"/>
    </row>
    <row r="1564" spans="4:5" s="10" customFormat="1" ht="15" x14ac:dyDescent="0.2">
      <c r="D1564" s="56"/>
      <c r="E1564" s="56"/>
    </row>
    <row r="1565" spans="4:5" s="10" customFormat="1" ht="15" x14ac:dyDescent="0.2">
      <c r="D1565" s="56"/>
      <c r="E1565" s="56"/>
    </row>
    <row r="1566" spans="4:5" s="10" customFormat="1" ht="15" x14ac:dyDescent="0.2">
      <c r="D1566" s="56"/>
      <c r="E1566" s="56"/>
    </row>
    <row r="1567" spans="4:5" s="10" customFormat="1" ht="15" x14ac:dyDescent="0.2">
      <c r="D1567" s="56"/>
      <c r="E1567" s="56"/>
    </row>
    <row r="1568" spans="4:5" s="10" customFormat="1" ht="15" x14ac:dyDescent="0.2">
      <c r="D1568" s="56"/>
      <c r="E1568" s="56"/>
    </row>
    <row r="1569" spans="4:5" s="10" customFormat="1" ht="15" x14ac:dyDescent="0.2">
      <c r="D1569" s="56"/>
      <c r="E1569" s="56"/>
    </row>
    <row r="1570" spans="4:5" s="10" customFormat="1" ht="15" x14ac:dyDescent="0.2">
      <c r="D1570" s="56"/>
      <c r="E1570" s="56"/>
    </row>
    <row r="1571" spans="4:5" s="10" customFormat="1" ht="15" x14ac:dyDescent="0.2">
      <c r="D1571" s="56"/>
      <c r="E1571" s="56"/>
    </row>
    <row r="1572" spans="4:5" s="10" customFormat="1" ht="15" x14ac:dyDescent="0.2">
      <c r="D1572" s="56"/>
      <c r="E1572" s="56"/>
    </row>
    <row r="1573" spans="4:5" s="10" customFormat="1" ht="15" x14ac:dyDescent="0.2">
      <c r="D1573" s="56"/>
      <c r="E1573" s="56"/>
    </row>
    <row r="1574" spans="4:5" s="10" customFormat="1" ht="15" x14ac:dyDescent="0.2">
      <c r="D1574" s="56"/>
      <c r="E1574" s="56"/>
    </row>
    <row r="1575" spans="4:5" s="10" customFormat="1" ht="15" x14ac:dyDescent="0.2">
      <c r="D1575" s="56"/>
      <c r="E1575" s="56"/>
    </row>
    <row r="1576" spans="4:5" s="10" customFormat="1" ht="15" x14ac:dyDescent="0.2">
      <c r="D1576" s="56"/>
      <c r="E1576" s="56"/>
    </row>
    <row r="1577" spans="4:5" s="10" customFormat="1" ht="15" x14ac:dyDescent="0.2">
      <c r="D1577" s="56"/>
      <c r="E1577" s="56"/>
    </row>
    <row r="1578" spans="4:5" s="10" customFormat="1" ht="15" x14ac:dyDescent="0.2">
      <c r="D1578" s="56"/>
      <c r="E1578" s="56"/>
    </row>
    <row r="1579" spans="4:5" s="10" customFormat="1" ht="15" x14ac:dyDescent="0.2">
      <c r="D1579" s="56"/>
      <c r="E1579" s="56"/>
    </row>
    <row r="1580" spans="4:5" s="10" customFormat="1" ht="15" x14ac:dyDescent="0.2">
      <c r="D1580" s="56"/>
      <c r="E1580" s="56"/>
    </row>
    <row r="1581" spans="4:5" s="10" customFormat="1" ht="15" x14ac:dyDescent="0.2">
      <c r="D1581" s="56"/>
      <c r="E1581" s="56"/>
    </row>
    <row r="1582" spans="4:5" s="10" customFormat="1" ht="15" x14ac:dyDescent="0.2">
      <c r="D1582" s="56"/>
      <c r="E1582" s="56"/>
    </row>
    <row r="1583" spans="4:5" s="10" customFormat="1" ht="15" x14ac:dyDescent="0.2">
      <c r="D1583" s="56"/>
      <c r="E1583" s="56"/>
    </row>
    <row r="1584" spans="4:5" s="10" customFormat="1" ht="15" x14ac:dyDescent="0.2">
      <c r="D1584" s="56"/>
      <c r="E1584" s="56"/>
    </row>
    <row r="1585" spans="4:5" s="10" customFormat="1" ht="15" x14ac:dyDescent="0.2">
      <c r="D1585" s="56"/>
      <c r="E1585" s="56"/>
    </row>
    <row r="1586" spans="4:5" s="10" customFormat="1" ht="15" x14ac:dyDescent="0.2">
      <c r="D1586" s="56"/>
      <c r="E1586" s="56"/>
    </row>
    <row r="1587" spans="4:5" s="10" customFormat="1" ht="15" x14ac:dyDescent="0.2">
      <c r="D1587" s="56"/>
      <c r="E1587" s="56"/>
    </row>
    <row r="1588" spans="4:5" s="10" customFormat="1" ht="15" x14ac:dyDescent="0.2">
      <c r="D1588" s="56"/>
      <c r="E1588" s="56"/>
    </row>
    <row r="1589" spans="4:5" s="10" customFormat="1" ht="15" x14ac:dyDescent="0.2">
      <c r="D1589" s="56"/>
      <c r="E1589" s="56"/>
    </row>
    <row r="1590" spans="4:5" s="10" customFormat="1" ht="15" x14ac:dyDescent="0.2">
      <c r="D1590" s="56"/>
      <c r="E1590" s="56"/>
    </row>
    <row r="1591" spans="4:5" s="10" customFormat="1" ht="15" x14ac:dyDescent="0.2">
      <c r="D1591" s="56"/>
      <c r="E1591" s="56"/>
    </row>
    <row r="1592" spans="4:5" s="10" customFormat="1" ht="15" x14ac:dyDescent="0.2">
      <c r="D1592" s="56"/>
      <c r="E1592" s="56"/>
    </row>
    <row r="1593" spans="4:5" s="10" customFormat="1" ht="15" x14ac:dyDescent="0.2">
      <c r="D1593" s="56"/>
      <c r="E1593" s="56"/>
    </row>
    <row r="1594" spans="4:5" s="10" customFormat="1" ht="15" x14ac:dyDescent="0.2">
      <c r="D1594" s="56"/>
      <c r="E1594" s="56"/>
    </row>
    <row r="1595" spans="4:5" s="10" customFormat="1" ht="15" x14ac:dyDescent="0.2">
      <c r="D1595" s="56"/>
      <c r="E1595" s="56"/>
    </row>
    <row r="1596" spans="4:5" s="10" customFormat="1" ht="15" x14ac:dyDescent="0.2">
      <c r="D1596" s="56"/>
      <c r="E1596" s="56"/>
    </row>
    <row r="1597" spans="4:5" s="10" customFormat="1" ht="15" x14ac:dyDescent="0.2">
      <c r="D1597" s="56"/>
      <c r="E1597" s="56"/>
    </row>
    <row r="1598" spans="4:5" s="10" customFormat="1" ht="15" x14ac:dyDescent="0.2">
      <c r="D1598" s="56"/>
      <c r="E1598" s="56"/>
    </row>
    <row r="1599" spans="4:5" s="10" customFormat="1" ht="15" x14ac:dyDescent="0.2">
      <c r="D1599" s="56"/>
      <c r="E1599" s="56"/>
    </row>
    <row r="1600" spans="4:5" s="10" customFormat="1" ht="15" x14ac:dyDescent="0.2">
      <c r="D1600" s="56"/>
      <c r="E1600" s="56"/>
    </row>
    <row r="1601" spans="4:5" s="10" customFormat="1" ht="15" x14ac:dyDescent="0.2">
      <c r="D1601" s="56"/>
      <c r="E1601" s="56"/>
    </row>
    <row r="1602" spans="4:5" s="10" customFormat="1" ht="15" x14ac:dyDescent="0.2">
      <c r="D1602" s="56"/>
      <c r="E1602" s="56"/>
    </row>
    <row r="1603" spans="4:5" s="10" customFormat="1" ht="15" x14ac:dyDescent="0.2">
      <c r="D1603" s="56"/>
      <c r="E1603" s="56"/>
    </row>
    <row r="1604" spans="4:5" s="10" customFormat="1" ht="15" x14ac:dyDescent="0.2">
      <c r="D1604" s="56"/>
      <c r="E1604" s="56"/>
    </row>
    <row r="1605" spans="4:5" s="10" customFormat="1" ht="15" x14ac:dyDescent="0.2">
      <c r="D1605" s="56"/>
      <c r="E1605" s="56"/>
    </row>
    <row r="1606" spans="4:5" s="10" customFormat="1" ht="15" x14ac:dyDescent="0.2">
      <c r="D1606" s="56"/>
      <c r="E1606" s="56"/>
    </row>
    <row r="1607" spans="4:5" s="10" customFormat="1" ht="15" x14ac:dyDescent="0.2">
      <c r="D1607" s="56"/>
      <c r="E1607" s="56"/>
    </row>
    <row r="1608" spans="4:5" s="10" customFormat="1" ht="15" x14ac:dyDescent="0.2">
      <c r="D1608" s="56"/>
      <c r="E1608" s="56"/>
    </row>
    <row r="1609" spans="4:5" s="10" customFormat="1" ht="15" x14ac:dyDescent="0.2">
      <c r="D1609" s="56"/>
      <c r="E1609" s="56"/>
    </row>
    <row r="1610" spans="4:5" s="10" customFormat="1" ht="15" x14ac:dyDescent="0.2">
      <c r="D1610" s="56"/>
      <c r="E1610" s="56"/>
    </row>
    <row r="1611" spans="4:5" s="10" customFormat="1" ht="15" x14ac:dyDescent="0.2">
      <c r="D1611" s="56"/>
      <c r="E1611" s="56"/>
    </row>
    <row r="1612" spans="4:5" s="10" customFormat="1" ht="15" x14ac:dyDescent="0.2">
      <c r="D1612" s="56"/>
      <c r="E1612" s="56"/>
    </row>
    <row r="1613" spans="4:5" s="10" customFormat="1" ht="15" x14ac:dyDescent="0.2">
      <c r="D1613" s="56"/>
      <c r="E1613" s="56"/>
    </row>
    <row r="1614" spans="4:5" s="10" customFormat="1" ht="15" x14ac:dyDescent="0.2">
      <c r="D1614" s="56"/>
      <c r="E1614" s="56"/>
    </row>
    <row r="1615" spans="4:5" s="10" customFormat="1" ht="15" x14ac:dyDescent="0.2">
      <c r="D1615" s="56"/>
      <c r="E1615" s="56"/>
    </row>
    <row r="1616" spans="4:5" s="10" customFormat="1" ht="15" x14ac:dyDescent="0.2">
      <c r="D1616" s="56"/>
      <c r="E1616" s="56"/>
    </row>
    <row r="1617" spans="4:5" s="10" customFormat="1" ht="15" x14ac:dyDescent="0.2">
      <c r="D1617" s="56"/>
      <c r="E1617" s="56"/>
    </row>
    <row r="1618" spans="4:5" s="10" customFormat="1" ht="15" x14ac:dyDescent="0.2">
      <c r="D1618" s="56"/>
      <c r="E1618" s="56"/>
    </row>
    <row r="1619" spans="4:5" s="10" customFormat="1" ht="15" x14ac:dyDescent="0.2">
      <c r="D1619" s="56"/>
      <c r="E1619" s="56"/>
    </row>
    <row r="1620" spans="4:5" s="10" customFormat="1" ht="15" x14ac:dyDescent="0.2">
      <c r="D1620" s="56"/>
      <c r="E1620" s="56"/>
    </row>
    <row r="1621" spans="4:5" s="10" customFormat="1" ht="15" x14ac:dyDescent="0.2">
      <c r="D1621" s="56"/>
      <c r="E1621" s="56"/>
    </row>
    <row r="1622" spans="4:5" s="10" customFormat="1" ht="15" x14ac:dyDescent="0.2">
      <c r="D1622" s="56"/>
      <c r="E1622" s="56"/>
    </row>
    <row r="1623" spans="4:5" s="10" customFormat="1" ht="15" x14ac:dyDescent="0.2">
      <c r="D1623" s="56"/>
      <c r="E1623" s="56"/>
    </row>
    <row r="1624" spans="4:5" s="10" customFormat="1" ht="15" x14ac:dyDescent="0.2">
      <c r="D1624" s="56"/>
      <c r="E1624" s="56"/>
    </row>
    <row r="1625" spans="4:5" s="10" customFormat="1" ht="15" x14ac:dyDescent="0.2">
      <c r="D1625" s="56"/>
      <c r="E1625" s="56"/>
    </row>
    <row r="1626" spans="4:5" s="10" customFormat="1" ht="15" x14ac:dyDescent="0.2">
      <c r="D1626" s="56"/>
      <c r="E1626" s="56"/>
    </row>
    <row r="1627" spans="4:5" s="10" customFormat="1" ht="15" x14ac:dyDescent="0.2">
      <c r="D1627" s="56"/>
      <c r="E1627" s="56"/>
    </row>
    <row r="1628" spans="4:5" s="10" customFormat="1" ht="15" x14ac:dyDescent="0.2">
      <c r="D1628" s="56"/>
      <c r="E1628" s="56"/>
    </row>
    <row r="1629" spans="4:5" s="10" customFormat="1" ht="15" x14ac:dyDescent="0.2">
      <c r="D1629" s="56"/>
      <c r="E1629" s="56"/>
    </row>
    <row r="1630" spans="4:5" s="10" customFormat="1" ht="15" x14ac:dyDescent="0.2">
      <c r="D1630" s="56"/>
      <c r="E1630" s="56"/>
    </row>
    <row r="1631" spans="4:5" s="10" customFormat="1" ht="15" x14ac:dyDescent="0.2">
      <c r="D1631" s="56"/>
      <c r="E1631" s="56"/>
    </row>
    <row r="1632" spans="4:5" s="10" customFormat="1" ht="15" x14ac:dyDescent="0.2">
      <c r="D1632" s="56"/>
      <c r="E1632" s="56"/>
    </row>
    <row r="1633" spans="4:5" s="10" customFormat="1" ht="15" x14ac:dyDescent="0.2">
      <c r="D1633" s="56"/>
      <c r="E1633" s="56"/>
    </row>
    <row r="1634" spans="4:5" s="10" customFormat="1" ht="15" x14ac:dyDescent="0.2">
      <c r="D1634" s="56"/>
      <c r="E1634" s="56"/>
    </row>
    <row r="1635" spans="4:5" s="10" customFormat="1" ht="15" x14ac:dyDescent="0.2">
      <c r="D1635" s="56"/>
      <c r="E1635" s="56"/>
    </row>
    <row r="1636" spans="4:5" s="10" customFormat="1" ht="15" x14ac:dyDescent="0.2">
      <c r="D1636" s="56"/>
      <c r="E1636" s="56"/>
    </row>
    <row r="1637" spans="4:5" s="10" customFormat="1" ht="15" x14ac:dyDescent="0.2">
      <c r="D1637" s="56"/>
      <c r="E1637" s="56"/>
    </row>
    <row r="1638" spans="4:5" s="10" customFormat="1" ht="15" x14ac:dyDescent="0.2">
      <c r="D1638" s="56"/>
      <c r="E1638" s="56"/>
    </row>
    <row r="1639" spans="4:5" s="10" customFormat="1" ht="15" x14ac:dyDescent="0.2">
      <c r="D1639" s="56"/>
      <c r="E1639" s="56"/>
    </row>
    <row r="1640" spans="4:5" s="10" customFormat="1" ht="15" x14ac:dyDescent="0.2">
      <c r="D1640" s="56"/>
      <c r="E1640" s="56"/>
    </row>
    <row r="1641" spans="4:5" s="10" customFormat="1" ht="15" x14ac:dyDescent="0.2">
      <c r="D1641" s="56"/>
      <c r="E1641" s="56"/>
    </row>
    <row r="1642" spans="4:5" s="10" customFormat="1" ht="15" x14ac:dyDescent="0.2">
      <c r="D1642" s="56"/>
      <c r="E1642" s="56"/>
    </row>
    <row r="1643" spans="4:5" s="10" customFormat="1" ht="15" x14ac:dyDescent="0.2">
      <c r="D1643" s="56"/>
      <c r="E1643" s="56"/>
    </row>
    <row r="1644" spans="4:5" s="10" customFormat="1" ht="15" x14ac:dyDescent="0.2">
      <c r="D1644" s="56"/>
      <c r="E1644" s="56"/>
    </row>
    <row r="1645" spans="4:5" s="10" customFormat="1" ht="15" x14ac:dyDescent="0.2">
      <c r="D1645" s="56"/>
      <c r="E1645" s="56"/>
    </row>
    <row r="1646" spans="4:5" s="10" customFormat="1" ht="15" x14ac:dyDescent="0.2">
      <c r="D1646" s="56"/>
      <c r="E1646" s="56"/>
    </row>
    <row r="1647" spans="4:5" s="10" customFormat="1" ht="15" x14ac:dyDescent="0.2">
      <c r="D1647" s="56"/>
      <c r="E1647" s="56"/>
    </row>
    <row r="1648" spans="4:5" s="10" customFormat="1" ht="15" x14ac:dyDescent="0.2">
      <c r="D1648" s="56"/>
      <c r="E1648" s="56"/>
    </row>
    <row r="1649" spans="4:5" s="10" customFormat="1" ht="15" x14ac:dyDescent="0.2">
      <c r="D1649" s="56"/>
      <c r="E1649" s="56"/>
    </row>
    <row r="1650" spans="4:5" s="10" customFormat="1" ht="15" x14ac:dyDescent="0.2">
      <c r="D1650" s="56"/>
      <c r="E1650" s="56"/>
    </row>
    <row r="1651" spans="4:5" s="10" customFormat="1" ht="15" x14ac:dyDescent="0.2">
      <c r="D1651" s="56"/>
      <c r="E1651" s="56"/>
    </row>
    <row r="1652" spans="4:5" s="10" customFormat="1" ht="15" x14ac:dyDescent="0.2">
      <c r="D1652" s="56"/>
      <c r="E1652" s="56"/>
    </row>
    <row r="1653" spans="4:5" s="10" customFormat="1" ht="15" x14ac:dyDescent="0.2">
      <c r="D1653" s="56"/>
      <c r="E1653" s="56"/>
    </row>
    <row r="1654" spans="4:5" s="10" customFormat="1" ht="15" x14ac:dyDescent="0.2">
      <c r="D1654" s="56"/>
      <c r="E1654" s="56"/>
    </row>
    <row r="1655" spans="4:5" s="10" customFormat="1" ht="15" x14ac:dyDescent="0.2">
      <c r="D1655" s="56"/>
      <c r="E1655" s="56"/>
    </row>
    <row r="1656" spans="4:5" s="10" customFormat="1" ht="15" x14ac:dyDescent="0.2">
      <c r="D1656" s="56"/>
      <c r="E1656" s="56"/>
    </row>
    <row r="1657" spans="4:5" s="10" customFormat="1" ht="15" x14ac:dyDescent="0.2">
      <c r="D1657" s="56"/>
      <c r="E1657" s="56"/>
    </row>
    <row r="1658" spans="4:5" s="10" customFormat="1" ht="15" x14ac:dyDescent="0.2">
      <c r="D1658" s="56"/>
      <c r="E1658" s="56"/>
    </row>
    <row r="1659" spans="4:5" s="10" customFormat="1" ht="15" x14ac:dyDescent="0.2">
      <c r="D1659" s="56"/>
      <c r="E1659" s="56"/>
    </row>
    <row r="1660" spans="4:5" s="10" customFormat="1" ht="15" x14ac:dyDescent="0.2">
      <c r="D1660" s="56"/>
      <c r="E1660" s="56"/>
    </row>
    <row r="1661" spans="4:5" s="10" customFormat="1" ht="15" x14ac:dyDescent="0.2">
      <c r="D1661" s="56"/>
      <c r="E1661" s="56"/>
    </row>
    <row r="1662" spans="4:5" s="10" customFormat="1" ht="15" x14ac:dyDescent="0.2">
      <c r="D1662" s="56"/>
      <c r="E1662" s="56"/>
    </row>
    <row r="1663" spans="4:5" s="10" customFormat="1" ht="15" x14ac:dyDescent="0.2">
      <c r="D1663" s="56"/>
      <c r="E1663" s="56"/>
    </row>
    <row r="1664" spans="4:5" s="10" customFormat="1" ht="15" x14ac:dyDescent="0.2">
      <c r="D1664" s="56"/>
      <c r="E1664" s="56"/>
    </row>
    <row r="1665" spans="4:5" s="10" customFormat="1" ht="15" x14ac:dyDescent="0.2">
      <c r="D1665" s="56"/>
      <c r="E1665" s="56"/>
    </row>
    <row r="1666" spans="4:5" s="10" customFormat="1" ht="15" x14ac:dyDescent="0.2">
      <c r="D1666" s="56"/>
      <c r="E1666" s="56"/>
    </row>
    <row r="1667" spans="4:5" s="10" customFormat="1" ht="15" x14ac:dyDescent="0.2">
      <c r="D1667" s="56"/>
      <c r="E1667" s="56"/>
    </row>
    <row r="1668" spans="4:5" s="10" customFormat="1" ht="15" x14ac:dyDescent="0.2">
      <c r="D1668" s="56"/>
      <c r="E1668" s="56"/>
    </row>
    <row r="1669" spans="4:5" s="10" customFormat="1" ht="15" x14ac:dyDescent="0.2">
      <c r="D1669" s="56"/>
      <c r="E1669" s="56"/>
    </row>
    <row r="1670" spans="4:5" s="10" customFormat="1" ht="15" x14ac:dyDescent="0.2">
      <c r="D1670" s="56"/>
      <c r="E1670" s="56"/>
    </row>
    <row r="1671" spans="4:5" s="10" customFormat="1" ht="15" x14ac:dyDescent="0.2">
      <c r="D1671" s="56"/>
      <c r="E1671" s="56"/>
    </row>
    <row r="1672" spans="4:5" s="10" customFormat="1" ht="15" x14ac:dyDescent="0.2">
      <c r="D1672" s="56"/>
      <c r="E1672" s="56"/>
    </row>
    <row r="1673" spans="4:5" s="10" customFormat="1" ht="15" x14ac:dyDescent="0.2">
      <c r="D1673" s="56"/>
      <c r="E1673" s="56"/>
    </row>
    <row r="1674" spans="4:5" s="10" customFormat="1" ht="15" x14ac:dyDescent="0.2">
      <c r="D1674" s="56"/>
      <c r="E1674" s="56"/>
    </row>
    <row r="1675" spans="4:5" s="10" customFormat="1" ht="15" x14ac:dyDescent="0.2">
      <c r="D1675" s="56"/>
      <c r="E1675" s="56"/>
    </row>
    <row r="1676" spans="4:5" s="10" customFormat="1" ht="15" x14ac:dyDescent="0.2">
      <c r="D1676" s="56"/>
      <c r="E1676" s="56"/>
    </row>
    <row r="1677" spans="4:5" s="10" customFormat="1" ht="15" x14ac:dyDescent="0.2">
      <c r="D1677" s="56"/>
      <c r="E1677" s="56"/>
    </row>
    <row r="1678" spans="4:5" s="10" customFormat="1" ht="15" x14ac:dyDescent="0.2">
      <c r="D1678" s="56"/>
      <c r="E1678" s="56"/>
    </row>
    <row r="1679" spans="4:5" s="10" customFormat="1" ht="15" x14ac:dyDescent="0.2">
      <c r="D1679" s="56"/>
      <c r="E1679" s="56"/>
    </row>
    <row r="1680" spans="4:5" s="10" customFormat="1" ht="15" x14ac:dyDescent="0.2">
      <c r="D1680" s="56"/>
      <c r="E1680" s="56"/>
    </row>
    <row r="1681" spans="4:5" s="10" customFormat="1" ht="15" x14ac:dyDescent="0.2">
      <c r="D1681" s="56"/>
      <c r="E1681" s="56"/>
    </row>
    <row r="1682" spans="4:5" s="10" customFormat="1" ht="15" x14ac:dyDescent="0.2">
      <c r="D1682" s="56"/>
      <c r="E1682" s="56"/>
    </row>
    <row r="1683" spans="4:5" s="10" customFormat="1" ht="15" x14ac:dyDescent="0.2">
      <c r="D1683" s="56"/>
      <c r="E1683" s="56"/>
    </row>
    <row r="1684" spans="4:5" s="10" customFormat="1" ht="15" x14ac:dyDescent="0.2">
      <c r="D1684" s="56"/>
      <c r="E1684" s="56"/>
    </row>
    <row r="1685" spans="4:5" s="10" customFormat="1" ht="15" x14ac:dyDescent="0.2">
      <c r="D1685" s="56"/>
      <c r="E1685" s="56"/>
    </row>
    <row r="1686" spans="4:5" s="10" customFormat="1" ht="15" x14ac:dyDescent="0.2">
      <c r="D1686" s="56"/>
      <c r="E1686" s="56"/>
    </row>
    <row r="1687" spans="4:5" s="10" customFormat="1" ht="15" x14ac:dyDescent="0.2">
      <c r="D1687" s="56"/>
      <c r="E1687" s="56"/>
    </row>
    <row r="1688" spans="4:5" s="10" customFormat="1" ht="15" x14ac:dyDescent="0.2">
      <c r="D1688" s="56"/>
      <c r="E1688" s="56"/>
    </row>
    <row r="1689" spans="4:5" s="10" customFormat="1" ht="15" x14ac:dyDescent="0.2">
      <c r="D1689" s="56"/>
      <c r="E1689" s="56"/>
    </row>
    <row r="1690" spans="4:5" s="10" customFormat="1" ht="15" x14ac:dyDescent="0.2">
      <c r="D1690" s="56"/>
      <c r="E1690" s="56"/>
    </row>
    <row r="1691" spans="4:5" s="10" customFormat="1" ht="15" x14ac:dyDescent="0.2">
      <c r="D1691" s="56"/>
      <c r="E1691" s="56"/>
    </row>
    <row r="1692" spans="4:5" s="10" customFormat="1" ht="15" x14ac:dyDescent="0.2">
      <c r="D1692" s="56"/>
      <c r="E1692" s="56"/>
    </row>
    <row r="1693" spans="4:5" s="10" customFormat="1" ht="15" x14ac:dyDescent="0.2">
      <c r="D1693" s="56"/>
      <c r="E1693" s="56"/>
    </row>
    <row r="1694" spans="4:5" s="10" customFormat="1" ht="15" x14ac:dyDescent="0.2">
      <c r="D1694" s="56"/>
      <c r="E1694" s="56"/>
    </row>
    <row r="1695" spans="4:5" s="10" customFormat="1" ht="15" x14ac:dyDescent="0.2">
      <c r="D1695" s="56"/>
      <c r="E1695" s="56"/>
    </row>
    <row r="1696" spans="4:5" s="10" customFormat="1" ht="15" x14ac:dyDescent="0.2">
      <c r="D1696" s="56"/>
      <c r="E1696" s="56"/>
    </row>
    <row r="1697" spans="4:5" s="10" customFormat="1" ht="15" x14ac:dyDescent="0.2">
      <c r="D1697" s="56"/>
      <c r="E1697" s="56"/>
    </row>
    <row r="1698" spans="4:5" s="10" customFormat="1" ht="15" x14ac:dyDescent="0.2">
      <c r="D1698" s="56"/>
      <c r="E1698" s="56"/>
    </row>
    <row r="1699" spans="4:5" s="10" customFormat="1" ht="15" x14ac:dyDescent="0.2">
      <c r="D1699" s="56"/>
      <c r="E1699" s="56"/>
    </row>
    <row r="1700" spans="4:5" s="10" customFormat="1" ht="15" x14ac:dyDescent="0.2">
      <c r="D1700" s="56"/>
      <c r="E1700" s="56"/>
    </row>
    <row r="1701" spans="4:5" s="10" customFormat="1" ht="15" x14ac:dyDescent="0.2">
      <c r="D1701" s="56"/>
      <c r="E1701" s="56"/>
    </row>
    <row r="1702" spans="4:5" s="10" customFormat="1" ht="15" x14ac:dyDescent="0.2">
      <c r="D1702" s="56"/>
      <c r="E1702" s="56"/>
    </row>
    <row r="1703" spans="4:5" s="10" customFormat="1" ht="15" x14ac:dyDescent="0.2">
      <c r="D1703" s="56"/>
      <c r="E1703" s="56"/>
    </row>
    <row r="1704" spans="4:5" s="10" customFormat="1" ht="15" x14ac:dyDescent="0.2">
      <c r="D1704" s="56"/>
      <c r="E1704" s="56"/>
    </row>
    <row r="1705" spans="4:5" s="10" customFormat="1" ht="15" x14ac:dyDescent="0.2">
      <c r="D1705" s="56"/>
      <c r="E1705" s="56"/>
    </row>
    <row r="1706" spans="4:5" s="10" customFormat="1" ht="15" x14ac:dyDescent="0.2">
      <c r="D1706" s="56"/>
      <c r="E1706" s="56"/>
    </row>
    <row r="1707" spans="4:5" s="10" customFormat="1" ht="15" x14ac:dyDescent="0.2">
      <c r="D1707" s="56"/>
      <c r="E1707" s="56"/>
    </row>
    <row r="1708" spans="4:5" s="10" customFormat="1" ht="15" x14ac:dyDescent="0.2">
      <c r="D1708" s="56"/>
      <c r="E1708" s="56"/>
    </row>
    <row r="1709" spans="4:5" s="10" customFormat="1" ht="15" x14ac:dyDescent="0.2">
      <c r="D1709" s="56"/>
      <c r="E1709" s="56"/>
    </row>
    <row r="1710" spans="4:5" s="10" customFormat="1" ht="15" x14ac:dyDescent="0.2">
      <c r="D1710" s="56"/>
      <c r="E1710" s="56"/>
    </row>
    <row r="1711" spans="4:5" s="10" customFormat="1" ht="15" x14ac:dyDescent="0.2">
      <c r="D1711" s="56"/>
      <c r="E1711" s="56"/>
    </row>
    <row r="1712" spans="4:5" s="10" customFormat="1" ht="15" x14ac:dyDescent="0.2">
      <c r="D1712" s="56"/>
      <c r="E1712" s="56"/>
    </row>
    <row r="1713" spans="4:5" s="10" customFormat="1" ht="15" x14ac:dyDescent="0.2">
      <c r="D1713" s="56"/>
      <c r="E1713" s="56"/>
    </row>
    <row r="1714" spans="4:5" s="10" customFormat="1" ht="15" x14ac:dyDescent="0.2">
      <c r="D1714" s="56"/>
      <c r="E1714" s="56"/>
    </row>
    <row r="1715" spans="4:5" s="10" customFormat="1" ht="15" x14ac:dyDescent="0.2">
      <c r="D1715" s="56"/>
      <c r="E1715" s="56"/>
    </row>
    <row r="1716" spans="4:5" s="10" customFormat="1" ht="15" x14ac:dyDescent="0.2">
      <c r="D1716" s="56"/>
      <c r="E1716" s="56"/>
    </row>
    <row r="1717" spans="4:5" s="10" customFormat="1" ht="15" x14ac:dyDescent="0.2">
      <c r="D1717" s="56"/>
      <c r="E1717" s="56"/>
    </row>
    <row r="1718" spans="4:5" s="10" customFormat="1" ht="15" x14ac:dyDescent="0.2">
      <c r="D1718" s="56"/>
      <c r="E1718" s="56"/>
    </row>
    <row r="1719" spans="4:5" s="10" customFormat="1" ht="15" x14ac:dyDescent="0.2">
      <c r="D1719" s="56"/>
      <c r="E1719" s="56"/>
    </row>
    <row r="1720" spans="4:5" s="10" customFormat="1" ht="15" x14ac:dyDescent="0.2">
      <c r="D1720" s="56"/>
      <c r="E1720" s="56"/>
    </row>
    <row r="1721" spans="4:5" s="10" customFormat="1" ht="15" x14ac:dyDescent="0.2">
      <c r="D1721" s="56"/>
      <c r="E1721" s="56"/>
    </row>
    <row r="1722" spans="4:5" s="10" customFormat="1" ht="15" x14ac:dyDescent="0.2">
      <c r="D1722" s="56"/>
      <c r="E1722" s="56"/>
    </row>
    <row r="1723" spans="4:5" s="10" customFormat="1" ht="15" x14ac:dyDescent="0.2">
      <c r="D1723" s="56"/>
      <c r="E1723" s="56"/>
    </row>
    <row r="1724" spans="4:5" s="10" customFormat="1" ht="15" x14ac:dyDescent="0.2">
      <c r="D1724" s="56"/>
      <c r="E1724" s="56"/>
    </row>
    <row r="1725" spans="4:5" s="10" customFormat="1" ht="15" x14ac:dyDescent="0.2">
      <c r="D1725" s="56"/>
      <c r="E1725" s="56"/>
    </row>
    <row r="1726" spans="4:5" s="10" customFormat="1" ht="15" x14ac:dyDescent="0.2">
      <c r="D1726" s="56"/>
      <c r="E1726" s="56"/>
    </row>
    <row r="1727" spans="4:5" s="10" customFormat="1" ht="15" x14ac:dyDescent="0.2">
      <c r="D1727" s="56"/>
      <c r="E1727" s="56"/>
    </row>
    <row r="1728" spans="4:5" s="10" customFormat="1" ht="15" x14ac:dyDescent="0.2">
      <c r="D1728" s="56"/>
      <c r="E1728" s="56"/>
    </row>
    <row r="1729" spans="4:5" s="10" customFormat="1" ht="15" x14ac:dyDescent="0.2">
      <c r="D1729" s="56"/>
      <c r="E1729" s="56"/>
    </row>
    <row r="1730" spans="4:5" s="10" customFormat="1" ht="15" x14ac:dyDescent="0.2">
      <c r="D1730" s="56"/>
      <c r="E1730" s="56"/>
    </row>
    <row r="1731" spans="4:5" s="10" customFormat="1" ht="15" x14ac:dyDescent="0.2">
      <c r="D1731" s="56"/>
      <c r="E1731" s="56"/>
    </row>
    <row r="1732" spans="4:5" s="10" customFormat="1" ht="15" x14ac:dyDescent="0.2">
      <c r="D1732" s="56"/>
      <c r="E1732" s="56"/>
    </row>
    <row r="1733" spans="4:5" s="10" customFormat="1" ht="15" x14ac:dyDescent="0.2">
      <c r="D1733" s="56"/>
      <c r="E1733" s="56"/>
    </row>
    <row r="1734" spans="4:5" s="10" customFormat="1" ht="15" x14ac:dyDescent="0.2">
      <c r="D1734" s="56"/>
      <c r="E1734" s="56"/>
    </row>
    <row r="1735" spans="4:5" s="10" customFormat="1" ht="15" x14ac:dyDescent="0.2">
      <c r="D1735" s="56"/>
      <c r="E1735" s="56"/>
    </row>
    <row r="1736" spans="4:5" s="10" customFormat="1" ht="15" x14ac:dyDescent="0.2">
      <c r="D1736" s="56"/>
      <c r="E1736" s="56"/>
    </row>
    <row r="1737" spans="4:5" s="10" customFormat="1" ht="15" x14ac:dyDescent="0.2">
      <c r="D1737" s="56"/>
      <c r="E1737" s="56"/>
    </row>
    <row r="1738" spans="4:5" s="10" customFormat="1" ht="15" x14ac:dyDescent="0.2">
      <c r="D1738" s="56"/>
      <c r="E1738" s="56"/>
    </row>
    <row r="1739" spans="4:5" s="10" customFormat="1" ht="15" x14ac:dyDescent="0.2">
      <c r="D1739" s="56"/>
      <c r="E1739" s="56"/>
    </row>
    <row r="1740" spans="4:5" s="10" customFormat="1" ht="15" x14ac:dyDescent="0.2">
      <c r="D1740" s="56"/>
      <c r="E1740" s="56"/>
    </row>
    <row r="1741" spans="4:5" s="10" customFormat="1" ht="15" x14ac:dyDescent="0.2">
      <c r="D1741" s="56"/>
      <c r="E1741" s="56"/>
    </row>
    <row r="1742" spans="4:5" s="10" customFormat="1" ht="15" x14ac:dyDescent="0.2">
      <c r="D1742" s="56"/>
      <c r="E1742" s="56"/>
    </row>
    <row r="1743" spans="4:5" s="10" customFormat="1" ht="15" x14ac:dyDescent="0.2">
      <c r="D1743" s="56"/>
      <c r="E1743" s="56"/>
    </row>
    <row r="1744" spans="4:5" s="10" customFormat="1" ht="15" x14ac:dyDescent="0.2">
      <c r="D1744" s="56"/>
      <c r="E1744" s="56"/>
    </row>
    <row r="1745" spans="4:5" s="10" customFormat="1" ht="15" x14ac:dyDescent="0.2">
      <c r="D1745" s="56"/>
      <c r="E1745" s="56"/>
    </row>
    <row r="1746" spans="4:5" s="10" customFormat="1" ht="15" x14ac:dyDescent="0.2">
      <c r="D1746" s="56"/>
      <c r="E1746" s="56"/>
    </row>
    <row r="1747" spans="4:5" s="10" customFormat="1" ht="15" x14ac:dyDescent="0.2">
      <c r="D1747" s="56"/>
      <c r="E1747" s="56"/>
    </row>
    <row r="1748" spans="4:5" s="10" customFormat="1" ht="15" x14ac:dyDescent="0.2">
      <c r="D1748" s="56"/>
      <c r="E1748" s="56"/>
    </row>
    <row r="1749" spans="4:5" s="10" customFormat="1" ht="15" x14ac:dyDescent="0.2">
      <c r="D1749" s="56"/>
      <c r="E1749" s="56"/>
    </row>
    <row r="1750" spans="4:5" s="10" customFormat="1" ht="15" x14ac:dyDescent="0.2">
      <c r="D1750" s="56"/>
      <c r="E1750" s="56"/>
    </row>
    <row r="1751" spans="4:5" s="10" customFormat="1" ht="15" x14ac:dyDescent="0.2">
      <c r="D1751" s="56"/>
      <c r="E1751" s="56"/>
    </row>
    <row r="1752" spans="4:5" s="10" customFormat="1" ht="15" x14ac:dyDescent="0.2">
      <c r="D1752" s="56"/>
      <c r="E1752" s="56"/>
    </row>
    <row r="1753" spans="4:5" s="10" customFormat="1" ht="15" x14ac:dyDescent="0.2">
      <c r="D1753" s="56"/>
      <c r="E1753" s="56"/>
    </row>
    <row r="1754" spans="4:5" s="10" customFormat="1" ht="15" x14ac:dyDescent="0.2">
      <c r="D1754" s="56"/>
      <c r="E1754" s="56"/>
    </row>
    <row r="1755" spans="4:5" s="10" customFormat="1" ht="15" x14ac:dyDescent="0.2">
      <c r="D1755" s="56"/>
      <c r="E1755" s="56"/>
    </row>
    <row r="1756" spans="4:5" s="10" customFormat="1" ht="15" x14ac:dyDescent="0.2">
      <c r="D1756" s="56"/>
      <c r="E1756" s="56"/>
    </row>
    <row r="1757" spans="4:5" s="10" customFormat="1" ht="15" x14ac:dyDescent="0.2">
      <c r="D1757" s="56"/>
      <c r="E1757" s="56"/>
    </row>
    <row r="1758" spans="4:5" s="10" customFormat="1" ht="15" x14ac:dyDescent="0.2">
      <c r="D1758" s="56"/>
      <c r="E1758" s="56"/>
    </row>
    <row r="1759" spans="4:5" s="10" customFormat="1" ht="15" x14ac:dyDescent="0.2">
      <c r="D1759" s="56"/>
      <c r="E1759" s="56"/>
    </row>
    <row r="1760" spans="4:5" s="10" customFormat="1" ht="15" x14ac:dyDescent="0.2">
      <c r="D1760" s="56"/>
      <c r="E1760" s="56"/>
    </row>
    <row r="1761" spans="4:5" s="10" customFormat="1" ht="15" x14ac:dyDescent="0.2">
      <c r="D1761" s="56"/>
      <c r="E1761" s="56"/>
    </row>
    <row r="1762" spans="4:5" s="10" customFormat="1" ht="15" x14ac:dyDescent="0.2">
      <c r="D1762" s="56"/>
      <c r="E1762" s="56"/>
    </row>
    <row r="1763" spans="4:5" s="10" customFormat="1" ht="15" x14ac:dyDescent="0.2">
      <c r="D1763" s="56"/>
      <c r="E1763" s="56"/>
    </row>
    <row r="1764" spans="4:5" s="10" customFormat="1" ht="15" x14ac:dyDescent="0.2">
      <c r="D1764" s="56"/>
      <c r="E1764" s="56"/>
    </row>
    <row r="1765" spans="4:5" s="10" customFormat="1" ht="15" x14ac:dyDescent="0.2">
      <c r="D1765" s="56"/>
      <c r="E1765" s="56"/>
    </row>
    <row r="1766" spans="4:5" s="10" customFormat="1" ht="15" x14ac:dyDescent="0.2">
      <c r="D1766" s="56"/>
      <c r="E1766" s="56"/>
    </row>
    <row r="1767" spans="4:5" s="10" customFormat="1" ht="15" x14ac:dyDescent="0.2">
      <c r="D1767" s="56"/>
      <c r="E1767" s="56"/>
    </row>
    <row r="1768" spans="4:5" s="10" customFormat="1" ht="15" x14ac:dyDescent="0.2">
      <c r="D1768" s="56"/>
      <c r="E1768" s="56"/>
    </row>
    <row r="1769" spans="4:5" s="10" customFormat="1" ht="15" x14ac:dyDescent="0.2">
      <c r="D1769" s="56"/>
      <c r="E1769" s="56"/>
    </row>
    <row r="1770" spans="4:5" s="10" customFormat="1" ht="15" x14ac:dyDescent="0.2">
      <c r="D1770" s="56"/>
      <c r="E1770" s="56"/>
    </row>
    <row r="1771" spans="4:5" s="10" customFormat="1" ht="15" x14ac:dyDescent="0.2">
      <c r="D1771" s="56"/>
      <c r="E1771" s="56"/>
    </row>
    <row r="1772" spans="4:5" s="10" customFormat="1" ht="15" x14ac:dyDescent="0.2">
      <c r="D1772" s="56"/>
      <c r="E1772" s="56"/>
    </row>
    <row r="1773" spans="4:5" s="10" customFormat="1" ht="15" x14ac:dyDescent="0.2">
      <c r="D1773" s="56"/>
      <c r="E1773" s="56"/>
    </row>
    <row r="1774" spans="4:5" s="10" customFormat="1" ht="15" x14ac:dyDescent="0.2">
      <c r="D1774" s="56"/>
      <c r="E1774" s="56"/>
    </row>
    <row r="1775" spans="4:5" s="10" customFormat="1" ht="15" x14ac:dyDescent="0.2">
      <c r="D1775" s="56"/>
      <c r="E1775" s="56"/>
    </row>
    <row r="1776" spans="4:5" s="10" customFormat="1" ht="15" x14ac:dyDescent="0.2">
      <c r="D1776" s="56"/>
      <c r="E1776" s="56"/>
    </row>
    <row r="1777" spans="4:5" s="10" customFormat="1" ht="15" x14ac:dyDescent="0.2">
      <c r="D1777" s="56"/>
      <c r="E1777" s="56"/>
    </row>
    <row r="1778" spans="4:5" s="10" customFormat="1" ht="15" x14ac:dyDescent="0.2">
      <c r="D1778" s="56"/>
      <c r="E1778" s="56"/>
    </row>
    <row r="1779" spans="4:5" s="10" customFormat="1" ht="15" x14ac:dyDescent="0.2">
      <c r="D1779" s="56"/>
      <c r="E1779" s="56"/>
    </row>
    <row r="1780" spans="4:5" s="10" customFormat="1" ht="15" x14ac:dyDescent="0.2">
      <c r="D1780" s="56"/>
      <c r="E1780" s="56"/>
    </row>
    <row r="1781" spans="4:5" s="10" customFormat="1" ht="15" x14ac:dyDescent="0.2">
      <c r="D1781" s="56"/>
      <c r="E1781" s="56"/>
    </row>
    <row r="1782" spans="4:5" s="10" customFormat="1" ht="15" x14ac:dyDescent="0.2">
      <c r="D1782" s="56"/>
      <c r="E1782" s="56"/>
    </row>
    <row r="1783" spans="4:5" s="10" customFormat="1" ht="15" x14ac:dyDescent="0.2">
      <c r="D1783" s="56"/>
      <c r="E1783" s="56"/>
    </row>
    <row r="1784" spans="4:5" s="10" customFormat="1" ht="15" x14ac:dyDescent="0.2">
      <c r="D1784" s="56"/>
      <c r="E1784" s="56"/>
    </row>
    <row r="1785" spans="4:5" s="10" customFormat="1" ht="15" x14ac:dyDescent="0.2">
      <c r="D1785" s="56"/>
      <c r="E1785" s="56"/>
    </row>
    <row r="1786" spans="4:5" s="10" customFormat="1" ht="15" x14ac:dyDescent="0.2">
      <c r="D1786" s="56"/>
      <c r="E1786" s="56"/>
    </row>
    <row r="1787" spans="4:5" s="10" customFormat="1" ht="15" x14ac:dyDescent="0.2">
      <c r="D1787" s="56"/>
      <c r="E1787" s="56"/>
    </row>
    <row r="1788" spans="4:5" s="10" customFormat="1" ht="15" x14ac:dyDescent="0.2">
      <c r="D1788" s="56"/>
      <c r="E1788" s="56"/>
    </row>
    <row r="1789" spans="4:5" s="10" customFormat="1" ht="15" x14ac:dyDescent="0.2">
      <c r="D1789" s="56"/>
      <c r="E1789" s="56"/>
    </row>
    <row r="1790" spans="4:5" s="10" customFormat="1" ht="15" x14ac:dyDescent="0.2">
      <c r="D1790" s="56"/>
      <c r="E1790" s="56"/>
    </row>
    <row r="1791" spans="4:5" s="10" customFormat="1" ht="15" x14ac:dyDescent="0.2">
      <c r="D1791" s="56"/>
      <c r="E1791" s="56"/>
    </row>
    <row r="1792" spans="4:5" s="10" customFormat="1" ht="15" x14ac:dyDescent="0.2">
      <c r="D1792" s="56"/>
      <c r="E1792" s="56"/>
    </row>
    <row r="1793" spans="4:5" s="10" customFormat="1" ht="15" x14ac:dyDescent="0.2">
      <c r="D1793" s="56"/>
      <c r="E1793" s="56"/>
    </row>
    <row r="1794" spans="4:5" s="10" customFormat="1" ht="15" x14ac:dyDescent="0.2">
      <c r="D1794" s="56"/>
      <c r="E1794" s="56"/>
    </row>
    <row r="1795" spans="4:5" s="10" customFormat="1" ht="15" x14ac:dyDescent="0.2">
      <c r="D1795" s="56"/>
      <c r="E1795" s="56"/>
    </row>
    <row r="1796" spans="4:5" s="10" customFormat="1" ht="15" x14ac:dyDescent="0.2">
      <c r="D1796" s="56"/>
      <c r="E1796" s="56"/>
    </row>
    <row r="1797" spans="4:5" s="10" customFormat="1" ht="15" x14ac:dyDescent="0.2">
      <c r="D1797" s="56"/>
      <c r="E1797" s="56"/>
    </row>
    <row r="1798" spans="4:5" s="10" customFormat="1" ht="15" x14ac:dyDescent="0.2">
      <c r="D1798" s="56"/>
      <c r="E1798" s="56"/>
    </row>
    <row r="1799" spans="4:5" s="10" customFormat="1" ht="15" x14ac:dyDescent="0.2">
      <c r="D1799" s="56"/>
      <c r="E1799" s="56"/>
    </row>
    <row r="1800" spans="4:5" s="10" customFormat="1" ht="15" x14ac:dyDescent="0.2">
      <c r="D1800" s="56"/>
      <c r="E1800" s="56"/>
    </row>
    <row r="1801" spans="4:5" s="10" customFormat="1" ht="15" x14ac:dyDescent="0.2">
      <c r="D1801" s="56"/>
      <c r="E1801" s="56"/>
    </row>
    <row r="1802" spans="4:5" s="10" customFormat="1" ht="15" x14ac:dyDescent="0.2">
      <c r="D1802" s="56"/>
      <c r="E1802" s="56"/>
    </row>
    <row r="1803" spans="4:5" s="10" customFormat="1" ht="15" x14ac:dyDescent="0.2">
      <c r="D1803" s="56"/>
      <c r="E1803" s="56"/>
    </row>
    <row r="1804" spans="4:5" s="10" customFormat="1" ht="15" x14ac:dyDescent="0.2">
      <c r="D1804" s="56"/>
      <c r="E1804" s="56"/>
    </row>
    <row r="1805" spans="4:5" s="10" customFormat="1" ht="15" x14ac:dyDescent="0.2">
      <c r="D1805" s="56"/>
      <c r="E1805" s="56"/>
    </row>
    <row r="1806" spans="4:5" s="10" customFormat="1" ht="15" x14ac:dyDescent="0.2">
      <c r="D1806" s="56"/>
      <c r="E1806" s="56"/>
    </row>
    <row r="1807" spans="4:5" s="10" customFormat="1" ht="15" x14ac:dyDescent="0.2">
      <c r="D1807" s="56"/>
      <c r="E1807" s="56"/>
    </row>
    <row r="1808" spans="4:5" s="10" customFormat="1" ht="15" x14ac:dyDescent="0.2">
      <c r="D1808" s="56"/>
      <c r="E1808" s="56"/>
    </row>
    <row r="1809" spans="4:5" s="10" customFormat="1" ht="15" x14ac:dyDescent="0.2">
      <c r="D1809" s="56"/>
      <c r="E1809" s="56"/>
    </row>
    <row r="1810" spans="4:5" s="10" customFormat="1" ht="15" x14ac:dyDescent="0.2">
      <c r="D1810" s="56"/>
      <c r="E1810" s="56"/>
    </row>
    <row r="1811" spans="4:5" s="10" customFormat="1" ht="15" x14ac:dyDescent="0.2">
      <c r="D1811" s="56"/>
      <c r="E1811" s="56"/>
    </row>
    <row r="1812" spans="4:5" s="10" customFormat="1" ht="15" x14ac:dyDescent="0.2">
      <c r="D1812" s="56"/>
      <c r="E1812" s="56"/>
    </row>
    <row r="1813" spans="4:5" s="10" customFormat="1" ht="15" x14ac:dyDescent="0.2">
      <c r="D1813" s="56"/>
      <c r="E1813" s="56"/>
    </row>
    <row r="1814" spans="4:5" s="10" customFormat="1" ht="15" x14ac:dyDescent="0.2">
      <c r="D1814" s="56"/>
      <c r="E1814" s="56"/>
    </row>
    <row r="1815" spans="4:5" s="10" customFormat="1" ht="15" x14ac:dyDescent="0.2">
      <c r="D1815" s="56"/>
      <c r="E1815" s="56"/>
    </row>
    <row r="1816" spans="4:5" s="10" customFormat="1" ht="15" x14ac:dyDescent="0.2">
      <c r="D1816" s="56"/>
      <c r="E1816" s="56"/>
    </row>
    <row r="1817" spans="4:5" s="10" customFormat="1" ht="15" x14ac:dyDescent="0.2">
      <c r="D1817" s="56"/>
      <c r="E1817" s="56"/>
    </row>
    <row r="1818" spans="4:5" s="10" customFormat="1" ht="15" x14ac:dyDescent="0.2">
      <c r="D1818" s="56"/>
      <c r="E1818" s="56"/>
    </row>
    <row r="1819" spans="4:5" s="10" customFormat="1" ht="15" x14ac:dyDescent="0.2">
      <c r="D1819" s="56"/>
      <c r="E1819" s="56"/>
    </row>
    <row r="1820" spans="4:5" s="10" customFormat="1" ht="15" x14ac:dyDescent="0.2">
      <c r="D1820" s="56"/>
      <c r="E1820" s="56"/>
    </row>
    <row r="1821" spans="4:5" s="10" customFormat="1" ht="15" x14ac:dyDescent="0.2">
      <c r="D1821" s="56"/>
      <c r="E1821" s="56"/>
    </row>
    <row r="1822" spans="4:5" s="10" customFormat="1" ht="15" x14ac:dyDescent="0.2">
      <c r="D1822" s="56"/>
      <c r="E1822" s="56"/>
    </row>
    <row r="1823" spans="4:5" s="10" customFormat="1" ht="15" x14ac:dyDescent="0.2">
      <c r="D1823" s="56"/>
      <c r="E1823" s="56"/>
    </row>
    <row r="1824" spans="4:5" s="10" customFormat="1" ht="15" x14ac:dyDescent="0.2">
      <c r="D1824" s="56"/>
      <c r="E1824" s="56"/>
    </row>
    <row r="1825" spans="4:5" s="10" customFormat="1" ht="15" x14ac:dyDescent="0.2">
      <c r="D1825" s="56"/>
      <c r="E1825" s="56"/>
    </row>
    <row r="1826" spans="4:5" s="10" customFormat="1" ht="15" x14ac:dyDescent="0.2">
      <c r="D1826" s="56"/>
      <c r="E1826" s="56"/>
    </row>
    <row r="1827" spans="4:5" s="10" customFormat="1" ht="15" x14ac:dyDescent="0.2">
      <c r="D1827" s="56"/>
      <c r="E1827" s="56"/>
    </row>
    <row r="1828" spans="4:5" s="10" customFormat="1" ht="15" x14ac:dyDescent="0.2">
      <c r="D1828" s="56"/>
      <c r="E1828" s="56"/>
    </row>
    <row r="1829" spans="4:5" s="10" customFormat="1" ht="15" x14ac:dyDescent="0.2">
      <c r="D1829" s="56"/>
      <c r="E1829" s="56"/>
    </row>
    <row r="1830" spans="4:5" s="10" customFormat="1" ht="15" x14ac:dyDescent="0.2">
      <c r="D1830" s="56"/>
      <c r="E1830" s="56"/>
    </row>
    <row r="1831" spans="4:5" s="10" customFormat="1" ht="15" x14ac:dyDescent="0.2">
      <c r="D1831" s="56"/>
      <c r="E1831" s="56"/>
    </row>
    <row r="1832" spans="4:5" s="10" customFormat="1" ht="15" x14ac:dyDescent="0.2">
      <c r="D1832" s="56"/>
      <c r="E1832" s="56"/>
    </row>
    <row r="1833" spans="4:5" s="10" customFormat="1" ht="15" x14ac:dyDescent="0.2">
      <c r="D1833" s="56"/>
      <c r="E1833" s="56"/>
    </row>
    <row r="1834" spans="4:5" s="10" customFormat="1" ht="15" x14ac:dyDescent="0.2">
      <c r="D1834" s="56"/>
      <c r="E1834" s="56"/>
    </row>
    <row r="1835" spans="4:5" s="10" customFormat="1" ht="15" x14ac:dyDescent="0.2">
      <c r="D1835" s="56"/>
      <c r="E1835" s="56"/>
    </row>
    <row r="1836" spans="4:5" s="10" customFormat="1" ht="15" x14ac:dyDescent="0.2">
      <c r="D1836" s="56"/>
      <c r="E1836" s="56"/>
    </row>
    <row r="1837" spans="4:5" s="10" customFormat="1" ht="15" x14ac:dyDescent="0.2">
      <c r="D1837" s="56"/>
      <c r="E1837" s="56"/>
    </row>
    <row r="1838" spans="4:5" s="10" customFormat="1" ht="15" x14ac:dyDescent="0.2">
      <c r="D1838" s="56"/>
      <c r="E1838" s="56"/>
    </row>
    <row r="1839" spans="4:5" s="10" customFormat="1" ht="15" x14ac:dyDescent="0.2">
      <c r="D1839" s="56"/>
      <c r="E1839" s="56"/>
    </row>
    <row r="1840" spans="4:5" s="10" customFormat="1" ht="15" x14ac:dyDescent="0.2">
      <c r="D1840" s="56"/>
      <c r="E1840" s="56"/>
    </row>
    <row r="1841" spans="4:5" s="10" customFormat="1" ht="15" x14ac:dyDescent="0.2">
      <c r="D1841" s="56"/>
      <c r="E1841" s="56"/>
    </row>
    <row r="1842" spans="4:5" s="10" customFormat="1" ht="15" x14ac:dyDescent="0.2">
      <c r="D1842" s="56"/>
      <c r="E1842" s="56"/>
    </row>
    <row r="1843" spans="4:5" s="10" customFormat="1" ht="15" x14ac:dyDescent="0.2">
      <c r="D1843" s="56"/>
      <c r="E1843" s="56"/>
    </row>
    <row r="1844" spans="4:5" s="10" customFormat="1" ht="15" x14ac:dyDescent="0.2">
      <c r="D1844" s="56"/>
      <c r="E1844" s="56"/>
    </row>
    <row r="1845" spans="4:5" s="10" customFormat="1" ht="15" x14ac:dyDescent="0.2">
      <c r="D1845" s="56"/>
      <c r="E1845" s="56"/>
    </row>
    <row r="1846" spans="4:5" s="10" customFormat="1" ht="15" x14ac:dyDescent="0.2">
      <c r="D1846" s="56"/>
      <c r="E1846" s="56"/>
    </row>
    <row r="1847" spans="4:5" s="10" customFormat="1" ht="15" x14ac:dyDescent="0.2">
      <c r="D1847" s="56"/>
      <c r="E1847" s="56"/>
    </row>
    <row r="1848" spans="4:5" s="10" customFormat="1" ht="15" x14ac:dyDescent="0.2">
      <c r="D1848" s="56"/>
      <c r="E1848" s="56"/>
    </row>
    <row r="1849" spans="4:5" s="10" customFormat="1" ht="15" x14ac:dyDescent="0.2">
      <c r="D1849" s="56"/>
      <c r="E1849" s="56"/>
    </row>
    <row r="1850" spans="4:5" s="10" customFormat="1" ht="15" x14ac:dyDescent="0.2">
      <c r="D1850" s="56"/>
      <c r="E1850" s="56"/>
    </row>
    <row r="1851" spans="4:5" s="10" customFormat="1" ht="15" x14ac:dyDescent="0.2">
      <c r="D1851" s="56"/>
      <c r="E1851" s="56"/>
    </row>
    <row r="1852" spans="4:5" s="10" customFormat="1" ht="15" x14ac:dyDescent="0.2">
      <c r="D1852" s="56"/>
      <c r="E1852" s="56"/>
    </row>
    <row r="1853" spans="4:5" s="10" customFormat="1" ht="15" x14ac:dyDescent="0.2">
      <c r="D1853" s="56"/>
      <c r="E1853" s="56"/>
    </row>
    <row r="1854" spans="4:5" s="10" customFormat="1" ht="15" x14ac:dyDescent="0.2">
      <c r="D1854" s="56"/>
      <c r="E1854" s="56"/>
    </row>
    <row r="1855" spans="4:5" s="10" customFormat="1" ht="15" x14ac:dyDescent="0.2">
      <c r="D1855" s="56"/>
      <c r="E1855" s="56"/>
    </row>
    <row r="1856" spans="4:5" s="10" customFormat="1" ht="15" x14ac:dyDescent="0.2">
      <c r="D1856" s="56"/>
      <c r="E1856" s="56"/>
    </row>
    <row r="1857" spans="4:5" s="10" customFormat="1" ht="15" x14ac:dyDescent="0.2">
      <c r="D1857" s="56"/>
      <c r="E1857" s="56"/>
    </row>
    <row r="1858" spans="4:5" s="10" customFormat="1" ht="15" x14ac:dyDescent="0.2">
      <c r="D1858" s="56"/>
      <c r="E1858" s="56"/>
    </row>
    <row r="1859" spans="4:5" s="10" customFormat="1" ht="15" x14ac:dyDescent="0.2">
      <c r="D1859" s="56"/>
      <c r="E1859" s="56"/>
    </row>
    <row r="1860" spans="4:5" s="10" customFormat="1" ht="15" x14ac:dyDescent="0.2">
      <c r="D1860" s="56"/>
      <c r="E1860" s="56"/>
    </row>
    <row r="1861" spans="4:5" s="10" customFormat="1" ht="15" x14ac:dyDescent="0.2">
      <c r="D1861" s="56"/>
      <c r="E1861" s="56"/>
    </row>
    <row r="1862" spans="4:5" s="10" customFormat="1" ht="15" x14ac:dyDescent="0.2">
      <c r="D1862" s="56"/>
      <c r="E1862" s="56"/>
    </row>
    <row r="1863" spans="4:5" s="10" customFormat="1" ht="15" x14ac:dyDescent="0.2">
      <c r="D1863" s="56"/>
      <c r="E1863" s="56"/>
    </row>
    <row r="1864" spans="4:5" s="10" customFormat="1" ht="15" x14ac:dyDescent="0.2">
      <c r="D1864" s="56"/>
      <c r="E1864" s="56"/>
    </row>
    <row r="1865" spans="4:5" s="10" customFormat="1" ht="15" x14ac:dyDescent="0.2">
      <c r="D1865" s="56"/>
      <c r="E1865" s="56"/>
    </row>
    <row r="1866" spans="4:5" s="10" customFormat="1" ht="15" x14ac:dyDescent="0.2">
      <c r="D1866" s="56"/>
      <c r="E1866" s="56"/>
    </row>
    <row r="1867" spans="4:5" s="10" customFormat="1" ht="15" x14ac:dyDescent="0.2">
      <c r="D1867" s="56"/>
      <c r="E1867" s="56"/>
    </row>
    <row r="1868" spans="4:5" s="10" customFormat="1" ht="15" x14ac:dyDescent="0.2">
      <c r="D1868" s="56"/>
      <c r="E1868" s="56"/>
    </row>
    <row r="1869" spans="4:5" s="10" customFormat="1" ht="15" x14ac:dyDescent="0.2">
      <c r="D1869" s="56"/>
      <c r="E1869" s="56"/>
    </row>
    <row r="1870" spans="4:5" s="10" customFormat="1" ht="15" x14ac:dyDescent="0.2">
      <c r="D1870" s="56"/>
      <c r="E1870" s="56"/>
    </row>
    <row r="1871" spans="4:5" s="10" customFormat="1" ht="15" x14ac:dyDescent="0.2">
      <c r="D1871" s="56"/>
      <c r="E1871" s="56"/>
    </row>
    <row r="1872" spans="4:5" s="10" customFormat="1" ht="15" x14ac:dyDescent="0.2">
      <c r="D1872" s="56"/>
      <c r="E1872" s="56"/>
    </row>
    <row r="1873" spans="4:5" s="10" customFormat="1" ht="15" x14ac:dyDescent="0.2">
      <c r="D1873" s="56"/>
      <c r="E1873" s="56"/>
    </row>
    <row r="1874" spans="4:5" s="10" customFormat="1" ht="15" x14ac:dyDescent="0.2">
      <c r="D1874" s="56"/>
      <c r="E1874" s="56"/>
    </row>
    <row r="1875" spans="4:5" s="10" customFormat="1" ht="15" x14ac:dyDescent="0.2">
      <c r="D1875" s="56"/>
      <c r="E1875" s="56"/>
    </row>
    <row r="1876" spans="4:5" s="10" customFormat="1" ht="15" x14ac:dyDescent="0.2">
      <c r="D1876" s="56"/>
      <c r="E1876" s="56"/>
    </row>
    <row r="1877" spans="4:5" s="10" customFormat="1" ht="15" x14ac:dyDescent="0.2">
      <c r="D1877" s="56"/>
      <c r="E1877" s="56"/>
    </row>
    <row r="1878" spans="4:5" s="10" customFormat="1" ht="15" x14ac:dyDescent="0.2">
      <c r="D1878" s="56"/>
      <c r="E1878" s="56"/>
    </row>
    <row r="1879" spans="4:5" s="10" customFormat="1" ht="15" x14ac:dyDescent="0.2">
      <c r="D1879" s="56"/>
      <c r="E1879" s="56"/>
    </row>
    <row r="1880" spans="4:5" s="10" customFormat="1" ht="15" x14ac:dyDescent="0.2">
      <c r="D1880" s="56"/>
      <c r="E1880" s="56"/>
    </row>
    <row r="1881" spans="4:5" s="10" customFormat="1" ht="15" x14ac:dyDescent="0.2">
      <c r="D1881" s="56"/>
      <c r="E1881" s="56"/>
    </row>
    <row r="1882" spans="4:5" s="10" customFormat="1" ht="15" x14ac:dyDescent="0.2">
      <c r="D1882" s="56"/>
      <c r="E1882" s="56"/>
    </row>
    <row r="1883" spans="4:5" s="10" customFormat="1" ht="15" x14ac:dyDescent="0.2">
      <c r="D1883" s="56"/>
      <c r="E1883" s="56"/>
    </row>
    <row r="1884" spans="4:5" s="10" customFormat="1" ht="15" x14ac:dyDescent="0.2">
      <c r="D1884" s="56"/>
      <c r="E1884" s="56"/>
    </row>
    <row r="1885" spans="4:5" s="10" customFormat="1" ht="15" x14ac:dyDescent="0.2">
      <c r="D1885" s="56"/>
      <c r="E1885" s="56"/>
    </row>
    <row r="1886" spans="4:5" s="10" customFormat="1" ht="15" x14ac:dyDescent="0.2">
      <c r="D1886" s="56"/>
      <c r="E1886" s="56"/>
    </row>
    <row r="1887" spans="4:5" s="10" customFormat="1" ht="15" x14ac:dyDescent="0.2">
      <c r="D1887" s="56"/>
      <c r="E1887" s="56"/>
    </row>
    <row r="1888" spans="4:5" s="10" customFormat="1" ht="15" x14ac:dyDescent="0.2">
      <c r="D1888" s="56"/>
      <c r="E1888" s="56"/>
    </row>
    <row r="1889" spans="4:5" s="10" customFormat="1" ht="15" x14ac:dyDescent="0.2">
      <c r="D1889" s="56"/>
      <c r="E1889" s="56"/>
    </row>
    <row r="1890" spans="4:5" s="10" customFormat="1" ht="15" x14ac:dyDescent="0.2">
      <c r="D1890" s="56"/>
      <c r="E1890" s="56"/>
    </row>
    <row r="1891" spans="4:5" s="10" customFormat="1" ht="15" x14ac:dyDescent="0.2">
      <c r="D1891" s="56"/>
      <c r="E1891" s="56"/>
    </row>
    <row r="1892" spans="4:5" s="10" customFormat="1" ht="15" x14ac:dyDescent="0.2">
      <c r="D1892" s="56"/>
      <c r="E1892" s="56"/>
    </row>
    <row r="1893" spans="4:5" s="10" customFormat="1" ht="15" x14ac:dyDescent="0.2">
      <c r="D1893" s="56"/>
      <c r="E1893" s="56"/>
    </row>
    <row r="1894" spans="4:5" s="10" customFormat="1" ht="15" x14ac:dyDescent="0.2">
      <c r="D1894" s="56"/>
      <c r="E1894" s="56"/>
    </row>
    <row r="1895" spans="4:5" s="10" customFormat="1" ht="15" x14ac:dyDescent="0.2">
      <c r="D1895" s="56"/>
      <c r="E1895" s="56"/>
    </row>
    <row r="1896" spans="4:5" s="10" customFormat="1" ht="15" x14ac:dyDescent="0.2">
      <c r="D1896" s="56"/>
      <c r="E1896" s="56"/>
    </row>
    <row r="1897" spans="4:5" s="10" customFormat="1" ht="15" x14ac:dyDescent="0.2">
      <c r="D1897" s="56"/>
      <c r="E1897" s="56"/>
    </row>
    <row r="1898" spans="4:5" s="10" customFormat="1" ht="15" x14ac:dyDescent="0.2">
      <c r="D1898" s="56"/>
      <c r="E1898" s="56"/>
    </row>
    <row r="1899" spans="4:5" s="10" customFormat="1" ht="15" x14ac:dyDescent="0.2">
      <c r="D1899" s="56"/>
      <c r="E1899" s="56"/>
    </row>
    <row r="1900" spans="4:5" s="10" customFormat="1" ht="15" x14ac:dyDescent="0.2">
      <c r="D1900" s="56"/>
      <c r="E1900" s="56"/>
    </row>
    <row r="1901" spans="4:5" s="10" customFormat="1" ht="15" x14ac:dyDescent="0.2">
      <c r="D1901" s="56"/>
      <c r="E1901" s="56"/>
    </row>
    <row r="1902" spans="4:5" s="10" customFormat="1" ht="15" x14ac:dyDescent="0.2">
      <c r="D1902" s="56"/>
      <c r="E1902" s="56"/>
    </row>
    <row r="1903" spans="4:5" s="10" customFormat="1" ht="15" x14ac:dyDescent="0.2">
      <c r="D1903" s="56"/>
      <c r="E1903" s="56"/>
    </row>
    <row r="1904" spans="4:5" s="10" customFormat="1" ht="15" x14ac:dyDescent="0.2">
      <c r="D1904" s="56"/>
      <c r="E1904" s="56"/>
    </row>
    <row r="1905" spans="4:5" s="10" customFormat="1" ht="15" x14ac:dyDescent="0.2">
      <c r="D1905" s="56"/>
      <c r="E1905" s="56"/>
    </row>
    <row r="1906" spans="4:5" s="10" customFormat="1" ht="15" x14ac:dyDescent="0.2">
      <c r="D1906" s="56"/>
      <c r="E1906" s="56"/>
    </row>
    <row r="1907" spans="4:5" s="10" customFormat="1" ht="15" x14ac:dyDescent="0.2">
      <c r="D1907" s="56"/>
      <c r="E1907" s="56"/>
    </row>
    <row r="1908" spans="4:5" s="10" customFormat="1" ht="15" x14ac:dyDescent="0.2">
      <c r="D1908" s="56"/>
      <c r="E1908" s="56"/>
    </row>
    <row r="1909" spans="4:5" s="10" customFormat="1" ht="15" x14ac:dyDescent="0.2">
      <c r="D1909" s="56"/>
      <c r="E1909" s="56"/>
    </row>
    <row r="1910" spans="4:5" s="10" customFormat="1" ht="15" x14ac:dyDescent="0.2">
      <c r="D1910" s="56"/>
      <c r="E1910" s="56"/>
    </row>
    <row r="1911" spans="4:5" s="10" customFormat="1" ht="15" x14ac:dyDescent="0.2">
      <c r="D1911" s="56"/>
      <c r="E1911" s="56"/>
    </row>
    <row r="1912" spans="4:5" s="10" customFormat="1" ht="15" x14ac:dyDescent="0.2">
      <c r="D1912" s="56"/>
      <c r="E1912" s="56"/>
    </row>
    <row r="1913" spans="4:5" s="10" customFormat="1" ht="15" x14ac:dyDescent="0.2">
      <c r="D1913" s="56"/>
      <c r="E1913" s="56"/>
    </row>
    <row r="1914" spans="4:5" s="10" customFormat="1" ht="15" x14ac:dyDescent="0.2">
      <c r="D1914" s="56"/>
      <c r="E1914" s="56"/>
    </row>
    <row r="1915" spans="4:5" s="10" customFormat="1" ht="15" x14ac:dyDescent="0.2">
      <c r="D1915" s="56"/>
      <c r="E1915" s="56"/>
    </row>
    <row r="1916" spans="4:5" s="10" customFormat="1" ht="15" x14ac:dyDescent="0.2">
      <c r="D1916" s="56"/>
      <c r="E1916" s="56"/>
    </row>
    <row r="1917" spans="4:5" s="10" customFormat="1" ht="15" x14ac:dyDescent="0.2">
      <c r="D1917" s="56"/>
      <c r="E1917" s="56"/>
    </row>
    <row r="1918" spans="4:5" s="10" customFormat="1" ht="15" x14ac:dyDescent="0.2">
      <c r="D1918" s="56"/>
      <c r="E1918" s="56"/>
    </row>
    <row r="1919" spans="4:5" s="10" customFormat="1" ht="15" x14ac:dyDescent="0.2">
      <c r="D1919" s="56"/>
      <c r="E1919" s="56"/>
    </row>
    <row r="1920" spans="4:5" s="10" customFormat="1" ht="15" x14ac:dyDescent="0.2">
      <c r="D1920" s="56"/>
      <c r="E1920" s="56"/>
    </row>
    <row r="1921" spans="4:5" s="10" customFormat="1" ht="15" x14ac:dyDescent="0.2">
      <c r="D1921" s="56"/>
      <c r="E1921" s="56"/>
    </row>
    <row r="1922" spans="4:5" s="10" customFormat="1" ht="15" x14ac:dyDescent="0.2">
      <c r="D1922" s="56"/>
      <c r="E1922" s="56"/>
    </row>
    <row r="1923" spans="4:5" s="10" customFormat="1" ht="15" x14ac:dyDescent="0.2">
      <c r="D1923" s="56"/>
      <c r="E1923" s="56"/>
    </row>
    <row r="1924" spans="4:5" s="10" customFormat="1" ht="15" x14ac:dyDescent="0.2">
      <c r="D1924" s="56"/>
      <c r="E1924" s="56"/>
    </row>
    <row r="1925" spans="4:5" s="10" customFormat="1" ht="15" x14ac:dyDescent="0.2">
      <c r="D1925" s="56"/>
      <c r="E1925" s="56"/>
    </row>
    <row r="1926" spans="4:5" s="10" customFormat="1" ht="15" x14ac:dyDescent="0.2">
      <c r="D1926" s="56"/>
      <c r="E1926" s="56"/>
    </row>
    <row r="1927" spans="4:5" s="10" customFormat="1" ht="15" x14ac:dyDescent="0.2">
      <c r="D1927" s="56"/>
      <c r="E1927" s="56"/>
    </row>
    <row r="1928" spans="4:5" s="10" customFormat="1" ht="15" x14ac:dyDescent="0.2">
      <c r="D1928" s="56"/>
      <c r="E1928" s="56"/>
    </row>
    <row r="1929" spans="4:5" s="10" customFormat="1" ht="15" x14ac:dyDescent="0.2">
      <c r="D1929" s="56"/>
      <c r="E1929" s="56"/>
    </row>
    <row r="1930" spans="4:5" s="10" customFormat="1" ht="15" x14ac:dyDescent="0.2">
      <c r="D1930" s="56"/>
      <c r="E1930" s="56"/>
    </row>
    <row r="1931" spans="4:5" s="10" customFormat="1" ht="15" x14ac:dyDescent="0.2">
      <c r="D1931" s="56"/>
      <c r="E1931" s="56"/>
    </row>
    <row r="1932" spans="4:5" s="10" customFormat="1" ht="15" x14ac:dyDescent="0.2">
      <c r="D1932" s="56"/>
      <c r="E1932" s="56"/>
    </row>
    <row r="1933" spans="4:5" s="10" customFormat="1" ht="15" x14ac:dyDescent="0.2">
      <c r="D1933" s="56"/>
      <c r="E1933" s="56"/>
    </row>
    <row r="1934" spans="4:5" s="10" customFormat="1" ht="15" x14ac:dyDescent="0.2">
      <c r="D1934" s="56"/>
      <c r="E1934" s="56"/>
    </row>
    <row r="1935" spans="4:5" s="10" customFormat="1" ht="15" x14ac:dyDescent="0.2">
      <c r="D1935" s="56"/>
      <c r="E1935" s="56"/>
    </row>
    <row r="1936" spans="4:5" s="10" customFormat="1" ht="15" x14ac:dyDescent="0.2">
      <c r="D1936" s="56"/>
      <c r="E1936" s="56"/>
    </row>
    <row r="1937" spans="4:5" s="10" customFormat="1" ht="15" x14ac:dyDescent="0.2">
      <c r="D1937" s="56"/>
      <c r="E1937" s="56"/>
    </row>
    <row r="1938" spans="4:5" s="10" customFormat="1" ht="15" x14ac:dyDescent="0.2">
      <c r="D1938" s="56"/>
      <c r="E1938" s="56"/>
    </row>
    <row r="1939" spans="4:5" s="10" customFormat="1" ht="15" x14ac:dyDescent="0.2">
      <c r="D1939" s="56"/>
      <c r="E1939" s="56"/>
    </row>
    <row r="1940" spans="4:5" s="10" customFormat="1" ht="15" x14ac:dyDescent="0.2">
      <c r="D1940" s="56"/>
      <c r="E1940" s="56"/>
    </row>
    <row r="1941" spans="4:5" s="10" customFormat="1" ht="15" x14ac:dyDescent="0.2">
      <c r="D1941" s="56"/>
      <c r="E1941" s="56"/>
    </row>
    <row r="1942" spans="4:5" s="10" customFormat="1" ht="15" x14ac:dyDescent="0.2">
      <c r="D1942" s="56"/>
      <c r="E1942" s="56"/>
    </row>
    <row r="1943" spans="4:5" s="10" customFormat="1" ht="15" x14ac:dyDescent="0.2">
      <c r="D1943" s="56"/>
      <c r="E1943" s="56"/>
    </row>
    <row r="1944" spans="4:5" s="10" customFormat="1" ht="15" x14ac:dyDescent="0.2">
      <c r="D1944" s="56"/>
      <c r="E1944" s="56"/>
    </row>
    <row r="1945" spans="4:5" s="10" customFormat="1" ht="15" x14ac:dyDescent="0.2">
      <c r="D1945" s="56"/>
      <c r="E1945" s="56"/>
    </row>
    <row r="1946" spans="4:5" s="10" customFormat="1" ht="15" x14ac:dyDescent="0.2">
      <c r="D1946" s="56"/>
      <c r="E1946" s="56"/>
    </row>
    <row r="1947" spans="4:5" s="10" customFormat="1" ht="15" x14ac:dyDescent="0.2">
      <c r="D1947" s="56"/>
      <c r="E1947" s="56"/>
    </row>
    <row r="1948" spans="4:5" s="10" customFormat="1" ht="15" x14ac:dyDescent="0.2">
      <c r="D1948" s="56"/>
      <c r="E1948" s="56"/>
    </row>
    <row r="1949" spans="4:5" s="10" customFormat="1" ht="15" x14ac:dyDescent="0.2">
      <c r="D1949" s="56"/>
      <c r="E1949" s="56"/>
    </row>
    <row r="1950" spans="4:5" s="10" customFormat="1" ht="15" x14ac:dyDescent="0.2">
      <c r="D1950" s="56"/>
      <c r="E1950" s="56"/>
    </row>
    <row r="1951" spans="4:5" s="10" customFormat="1" ht="15" x14ac:dyDescent="0.2">
      <c r="D1951" s="56"/>
      <c r="E1951" s="56"/>
    </row>
    <row r="1952" spans="4:5" s="10" customFormat="1" ht="15" x14ac:dyDescent="0.2">
      <c r="D1952" s="56"/>
      <c r="E1952" s="56"/>
    </row>
    <row r="1953" spans="4:5" s="10" customFormat="1" ht="15" x14ac:dyDescent="0.2">
      <c r="D1953" s="56"/>
      <c r="E1953" s="56"/>
    </row>
    <row r="1954" spans="4:5" s="10" customFormat="1" ht="15" x14ac:dyDescent="0.2">
      <c r="D1954" s="56"/>
      <c r="E1954" s="56"/>
    </row>
    <row r="1955" spans="4:5" s="10" customFormat="1" ht="15" x14ac:dyDescent="0.2">
      <c r="D1955" s="56"/>
      <c r="E1955" s="56"/>
    </row>
    <row r="1956" spans="4:5" s="10" customFormat="1" ht="15" x14ac:dyDescent="0.2">
      <c r="D1956" s="56"/>
      <c r="E1956" s="56"/>
    </row>
    <row r="1957" spans="4:5" s="10" customFormat="1" ht="15" x14ac:dyDescent="0.2">
      <c r="D1957" s="56"/>
      <c r="E1957" s="56"/>
    </row>
    <row r="1958" spans="4:5" s="10" customFormat="1" ht="15" x14ac:dyDescent="0.2">
      <c r="D1958" s="56"/>
      <c r="E1958" s="56"/>
    </row>
    <row r="1959" spans="4:5" s="10" customFormat="1" ht="15" x14ac:dyDescent="0.2">
      <c r="D1959" s="56"/>
      <c r="E1959" s="56"/>
    </row>
    <row r="1960" spans="4:5" s="10" customFormat="1" ht="15" x14ac:dyDescent="0.2">
      <c r="D1960" s="56"/>
      <c r="E1960" s="56"/>
    </row>
    <row r="1961" spans="4:5" s="10" customFormat="1" ht="15" x14ac:dyDescent="0.2">
      <c r="D1961" s="56"/>
      <c r="E1961" s="56"/>
    </row>
    <row r="1962" spans="4:5" s="10" customFormat="1" ht="15" x14ac:dyDescent="0.2">
      <c r="D1962" s="56"/>
      <c r="E1962" s="56"/>
    </row>
    <row r="1963" spans="4:5" s="10" customFormat="1" ht="15" x14ac:dyDescent="0.2">
      <c r="D1963" s="56"/>
      <c r="E1963" s="56"/>
    </row>
    <row r="1964" spans="4:5" s="10" customFormat="1" ht="15" x14ac:dyDescent="0.2">
      <c r="D1964" s="56"/>
      <c r="E1964" s="56"/>
    </row>
    <row r="1965" spans="4:5" s="10" customFormat="1" ht="15" x14ac:dyDescent="0.2">
      <c r="D1965" s="56"/>
      <c r="E1965" s="56"/>
    </row>
    <row r="1966" spans="4:5" s="10" customFormat="1" ht="15" x14ac:dyDescent="0.2">
      <c r="D1966" s="56"/>
      <c r="E1966" s="56"/>
    </row>
    <row r="1967" spans="4:5" s="10" customFormat="1" ht="15" x14ac:dyDescent="0.2">
      <c r="D1967" s="56"/>
      <c r="E1967" s="56"/>
    </row>
    <row r="1968" spans="4:5" s="10" customFormat="1" ht="15" x14ac:dyDescent="0.2">
      <c r="D1968" s="56"/>
      <c r="E1968" s="56"/>
    </row>
    <row r="1969" spans="4:5" s="10" customFormat="1" ht="15" x14ac:dyDescent="0.2">
      <c r="D1969" s="56"/>
      <c r="E1969" s="56"/>
    </row>
    <row r="1970" spans="4:5" s="10" customFormat="1" ht="15" x14ac:dyDescent="0.2">
      <c r="D1970" s="56"/>
      <c r="E1970" s="56"/>
    </row>
    <row r="1971" spans="4:5" s="10" customFormat="1" ht="15" x14ac:dyDescent="0.2">
      <c r="D1971" s="56"/>
      <c r="E1971" s="56"/>
    </row>
    <row r="1972" spans="4:5" s="10" customFormat="1" ht="15" x14ac:dyDescent="0.2">
      <c r="D1972" s="56"/>
      <c r="E1972" s="56"/>
    </row>
    <row r="1973" spans="4:5" s="10" customFormat="1" ht="15" x14ac:dyDescent="0.2">
      <c r="D1973" s="56"/>
      <c r="E1973" s="56"/>
    </row>
    <row r="1974" spans="4:5" s="10" customFormat="1" ht="15" x14ac:dyDescent="0.2">
      <c r="D1974" s="56"/>
      <c r="E1974" s="56"/>
    </row>
    <row r="1975" spans="4:5" s="10" customFormat="1" ht="15" x14ac:dyDescent="0.2">
      <c r="D1975" s="56"/>
      <c r="E1975" s="56"/>
    </row>
    <row r="1976" spans="4:5" s="10" customFormat="1" ht="15" x14ac:dyDescent="0.2">
      <c r="D1976" s="56"/>
      <c r="E1976" s="56"/>
    </row>
    <row r="1977" spans="4:5" s="10" customFormat="1" ht="15" x14ac:dyDescent="0.2">
      <c r="D1977" s="56"/>
      <c r="E1977" s="56"/>
    </row>
    <row r="1978" spans="4:5" s="10" customFormat="1" ht="15" x14ac:dyDescent="0.2">
      <c r="D1978" s="56"/>
      <c r="E1978" s="56"/>
    </row>
    <row r="1979" spans="4:5" s="10" customFormat="1" ht="15" x14ac:dyDescent="0.2">
      <c r="D1979" s="56"/>
      <c r="E1979" s="56"/>
    </row>
    <row r="1980" spans="4:5" s="10" customFormat="1" ht="15" x14ac:dyDescent="0.2">
      <c r="D1980" s="56"/>
      <c r="E1980" s="56"/>
    </row>
    <row r="1981" spans="4:5" s="10" customFormat="1" ht="15" x14ac:dyDescent="0.2">
      <c r="D1981" s="56"/>
      <c r="E1981" s="56"/>
    </row>
    <row r="1982" spans="4:5" s="10" customFormat="1" ht="15" x14ac:dyDescent="0.2">
      <c r="D1982" s="56"/>
      <c r="E1982" s="56"/>
    </row>
    <row r="1983" spans="4:5" s="10" customFormat="1" ht="15" x14ac:dyDescent="0.2">
      <c r="D1983" s="56"/>
      <c r="E1983" s="56"/>
    </row>
    <row r="1984" spans="4:5" s="10" customFormat="1" ht="15" x14ac:dyDescent="0.2">
      <c r="D1984" s="56"/>
      <c r="E1984" s="56"/>
    </row>
    <row r="1985" spans="4:5" s="10" customFormat="1" ht="15" x14ac:dyDescent="0.2">
      <c r="D1985" s="56"/>
      <c r="E1985" s="56"/>
    </row>
    <row r="1986" spans="4:5" s="10" customFormat="1" ht="15" x14ac:dyDescent="0.2">
      <c r="D1986" s="56"/>
      <c r="E1986" s="56"/>
    </row>
    <row r="1987" spans="4:5" s="10" customFormat="1" ht="15" x14ac:dyDescent="0.2">
      <c r="D1987" s="56"/>
      <c r="E1987" s="56"/>
    </row>
    <row r="1988" spans="4:5" s="10" customFormat="1" ht="15" x14ac:dyDescent="0.2">
      <c r="D1988" s="56"/>
      <c r="E1988" s="56"/>
    </row>
    <row r="1989" spans="4:5" s="10" customFormat="1" ht="15" x14ac:dyDescent="0.2">
      <c r="D1989" s="56"/>
      <c r="E1989" s="56"/>
    </row>
    <row r="1990" spans="4:5" s="10" customFormat="1" ht="15" x14ac:dyDescent="0.2">
      <c r="D1990" s="56"/>
      <c r="E1990" s="56"/>
    </row>
    <row r="1991" spans="4:5" s="10" customFormat="1" ht="15" x14ac:dyDescent="0.2">
      <c r="D1991" s="56"/>
      <c r="E1991" s="56"/>
    </row>
    <row r="1992" spans="4:5" s="10" customFormat="1" ht="15" x14ac:dyDescent="0.2">
      <c r="D1992" s="56"/>
      <c r="E1992" s="56"/>
    </row>
    <row r="1993" spans="4:5" s="10" customFormat="1" ht="15" x14ac:dyDescent="0.2">
      <c r="D1993" s="56"/>
      <c r="E1993" s="56"/>
    </row>
    <row r="1994" spans="4:5" s="10" customFormat="1" ht="15" x14ac:dyDescent="0.2">
      <c r="D1994" s="56"/>
      <c r="E1994" s="56"/>
    </row>
    <row r="1995" spans="4:5" s="10" customFormat="1" ht="15" x14ac:dyDescent="0.2">
      <c r="D1995" s="56"/>
      <c r="E1995" s="56"/>
    </row>
    <row r="1996" spans="4:5" s="10" customFormat="1" ht="15" x14ac:dyDescent="0.2">
      <c r="D1996" s="56"/>
      <c r="E1996" s="56"/>
    </row>
    <row r="1997" spans="4:5" s="10" customFormat="1" ht="15" x14ac:dyDescent="0.2">
      <c r="D1997" s="56"/>
      <c r="E1997" s="56"/>
    </row>
    <row r="1998" spans="4:5" s="10" customFormat="1" ht="15" x14ac:dyDescent="0.2">
      <c r="D1998" s="56"/>
      <c r="E1998" s="56"/>
    </row>
    <row r="1999" spans="4:5" s="10" customFormat="1" ht="15" x14ac:dyDescent="0.2">
      <c r="D1999" s="56"/>
      <c r="E1999" s="56"/>
    </row>
    <row r="2000" spans="4:5" s="10" customFormat="1" ht="15" x14ac:dyDescent="0.2">
      <c r="D2000" s="56"/>
      <c r="E2000" s="56"/>
    </row>
    <row r="2001" spans="4:5" s="10" customFormat="1" ht="15" x14ac:dyDescent="0.2">
      <c r="D2001" s="56"/>
      <c r="E2001" s="56"/>
    </row>
    <row r="2002" spans="4:5" s="10" customFormat="1" ht="15" x14ac:dyDescent="0.2">
      <c r="D2002" s="56"/>
      <c r="E2002" s="56"/>
    </row>
    <row r="2003" spans="4:5" s="10" customFormat="1" ht="15" x14ac:dyDescent="0.2">
      <c r="D2003" s="56"/>
      <c r="E2003" s="56"/>
    </row>
    <row r="2004" spans="4:5" s="10" customFormat="1" ht="15" x14ac:dyDescent="0.2">
      <c r="D2004" s="56"/>
      <c r="E2004" s="56"/>
    </row>
    <row r="2005" spans="4:5" s="10" customFormat="1" ht="15" x14ac:dyDescent="0.2">
      <c r="D2005" s="56"/>
      <c r="E2005" s="56"/>
    </row>
    <row r="2006" spans="4:5" s="10" customFormat="1" ht="15" x14ac:dyDescent="0.2">
      <c r="D2006" s="56"/>
      <c r="E2006" s="56"/>
    </row>
    <row r="2007" spans="4:5" s="10" customFormat="1" ht="15" x14ac:dyDescent="0.2">
      <c r="D2007" s="56"/>
      <c r="E2007" s="56"/>
    </row>
    <row r="2008" spans="4:5" s="10" customFormat="1" ht="15" x14ac:dyDescent="0.2">
      <c r="D2008" s="56"/>
      <c r="E2008" s="56"/>
    </row>
    <row r="2009" spans="4:5" s="10" customFormat="1" ht="15" x14ac:dyDescent="0.2">
      <c r="D2009" s="56"/>
      <c r="E2009" s="56"/>
    </row>
    <row r="2010" spans="4:5" s="10" customFormat="1" ht="15" x14ac:dyDescent="0.2">
      <c r="D2010" s="56"/>
      <c r="E2010" s="56"/>
    </row>
    <row r="2011" spans="4:5" s="10" customFormat="1" ht="15" x14ac:dyDescent="0.2">
      <c r="D2011" s="56"/>
      <c r="E2011" s="56"/>
    </row>
    <row r="2012" spans="4:5" s="10" customFormat="1" ht="15" x14ac:dyDescent="0.2">
      <c r="D2012" s="56"/>
      <c r="E2012" s="56"/>
    </row>
    <row r="2013" spans="4:5" s="10" customFormat="1" ht="15" x14ac:dyDescent="0.2">
      <c r="D2013" s="56"/>
      <c r="E2013" s="56"/>
    </row>
    <row r="2014" spans="4:5" s="10" customFormat="1" ht="15" x14ac:dyDescent="0.2">
      <c r="D2014" s="56"/>
      <c r="E2014" s="56"/>
    </row>
    <row r="2015" spans="4:5" s="10" customFormat="1" ht="15" x14ac:dyDescent="0.2">
      <c r="D2015" s="56"/>
      <c r="E2015" s="56"/>
    </row>
    <row r="2016" spans="4:5" s="10" customFormat="1" ht="15" x14ac:dyDescent="0.2">
      <c r="D2016" s="56"/>
      <c r="E2016" s="56"/>
    </row>
    <row r="2017" spans="4:5" s="10" customFormat="1" ht="15" x14ac:dyDescent="0.2">
      <c r="D2017" s="56"/>
      <c r="E2017" s="56"/>
    </row>
    <row r="2018" spans="4:5" s="10" customFormat="1" ht="15" x14ac:dyDescent="0.2">
      <c r="D2018" s="56"/>
      <c r="E2018" s="56"/>
    </row>
    <row r="2019" spans="4:5" s="10" customFormat="1" ht="15" x14ac:dyDescent="0.2">
      <c r="D2019" s="56"/>
      <c r="E2019" s="56"/>
    </row>
    <row r="2020" spans="4:5" s="10" customFormat="1" ht="15" x14ac:dyDescent="0.2">
      <c r="D2020" s="56"/>
      <c r="E2020" s="56"/>
    </row>
    <row r="2021" spans="4:5" s="10" customFormat="1" ht="15" x14ac:dyDescent="0.2">
      <c r="D2021" s="56"/>
      <c r="E2021" s="56"/>
    </row>
    <row r="2022" spans="4:5" s="10" customFormat="1" ht="15" x14ac:dyDescent="0.2">
      <c r="D2022" s="56"/>
      <c r="E2022" s="56"/>
    </row>
    <row r="2023" spans="4:5" s="10" customFormat="1" ht="15" x14ac:dyDescent="0.2">
      <c r="D2023" s="56"/>
      <c r="E2023" s="56"/>
    </row>
    <row r="2024" spans="4:5" s="10" customFormat="1" ht="15" x14ac:dyDescent="0.2">
      <c r="D2024" s="56"/>
      <c r="E2024" s="56"/>
    </row>
    <row r="2025" spans="4:5" s="10" customFormat="1" ht="15" x14ac:dyDescent="0.2">
      <c r="D2025" s="56"/>
      <c r="E2025" s="56"/>
    </row>
    <row r="2026" spans="4:5" s="10" customFormat="1" ht="15" x14ac:dyDescent="0.2">
      <c r="D2026" s="56"/>
      <c r="E2026" s="56"/>
    </row>
    <row r="2027" spans="4:5" s="10" customFormat="1" ht="15" x14ac:dyDescent="0.2">
      <c r="D2027" s="56"/>
      <c r="E2027" s="56"/>
    </row>
    <row r="2028" spans="4:5" s="10" customFormat="1" ht="15" x14ac:dyDescent="0.2">
      <c r="D2028" s="56"/>
      <c r="E2028" s="56"/>
    </row>
    <row r="2029" spans="4:5" s="10" customFormat="1" ht="15" x14ac:dyDescent="0.2">
      <c r="D2029" s="56"/>
      <c r="E2029" s="56"/>
    </row>
    <row r="2030" spans="4:5" s="10" customFormat="1" ht="15" x14ac:dyDescent="0.2">
      <c r="D2030" s="56"/>
      <c r="E2030" s="56"/>
    </row>
    <row r="2031" spans="4:5" s="10" customFormat="1" ht="15" x14ac:dyDescent="0.2">
      <c r="D2031" s="56"/>
      <c r="E2031" s="56"/>
    </row>
    <row r="2032" spans="4:5" s="10" customFormat="1" ht="15" x14ac:dyDescent="0.2">
      <c r="D2032" s="56"/>
      <c r="E2032" s="56"/>
    </row>
    <row r="2033" spans="4:5" s="10" customFormat="1" ht="15" x14ac:dyDescent="0.2">
      <c r="D2033" s="56"/>
      <c r="E2033" s="56"/>
    </row>
    <row r="2034" spans="4:5" s="10" customFormat="1" ht="15" x14ac:dyDescent="0.2">
      <c r="D2034" s="56"/>
      <c r="E2034" s="56"/>
    </row>
    <row r="2035" spans="4:5" s="10" customFormat="1" ht="15" x14ac:dyDescent="0.2">
      <c r="D2035" s="56"/>
      <c r="E2035" s="56"/>
    </row>
    <row r="2036" spans="4:5" s="10" customFormat="1" ht="15" x14ac:dyDescent="0.2">
      <c r="D2036" s="56"/>
      <c r="E2036" s="56"/>
    </row>
    <row r="2037" spans="4:5" s="10" customFormat="1" ht="15" x14ac:dyDescent="0.2">
      <c r="D2037" s="56"/>
      <c r="E2037" s="56"/>
    </row>
    <row r="2038" spans="4:5" s="10" customFormat="1" ht="15" x14ac:dyDescent="0.2">
      <c r="D2038" s="56"/>
      <c r="E2038" s="56"/>
    </row>
    <row r="2039" spans="4:5" s="10" customFormat="1" ht="15" x14ac:dyDescent="0.2">
      <c r="D2039" s="56"/>
      <c r="E2039" s="56"/>
    </row>
    <row r="2040" spans="4:5" s="10" customFormat="1" ht="15" x14ac:dyDescent="0.2">
      <c r="D2040" s="56"/>
      <c r="E2040" s="56"/>
    </row>
    <row r="2041" spans="4:5" s="10" customFormat="1" ht="15" x14ac:dyDescent="0.2">
      <c r="D2041" s="56"/>
      <c r="E2041" s="56"/>
    </row>
    <row r="2042" spans="4:5" s="10" customFormat="1" ht="15" x14ac:dyDescent="0.2">
      <c r="D2042" s="56"/>
      <c r="E2042" s="56"/>
    </row>
    <row r="2043" spans="4:5" s="10" customFormat="1" ht="15" x14ac:dyDescent="0.2">
      <c r="D2043" s="56"/>
      <c r="E2043" s="56"/>
    </row>
    <row r="2044" spans="4:5" s="10" customFormat="1" ht="15" x14ac:dyDescent="0.2">
      <c r="D2044" s="56"/>
      <c r="E2044" s="56"/>
    </row>
    <row r="2045" spans="4:5" s="10" customFormat="1" ht="15" x14ac:dyDescent="0.2">
      <c r="D2045" s="56"/>
      <c r="E2045" s="56"/>
    </row>
    <row r="2046" spans="4:5" s="10" customFormat="1" ht="15" x14ac:dyDescent="0.2">
      <c r="D2046" s="56"/>
      <c r="E2046" s="56"/>
    </row>
    <row r="2047" spans="4:5" s="10" customFormat="1" ht="15" x14ac:dyDescent="0.2">
      <c r="D2047" s="56"/>
      <c r="E2047" s="56"/>
    </row>
    <row r="2048" spans="4:5" s="10" customFormat="1" ht="15" x14ac:dyDescent="0.2">
      <c r="D2048" s="56"/>
      <c r="E2048" s="56"/>
    </row>
    <row r="2049" spans="4:5" s="10" customFormat="1" ht="15" x14ac:dyDescent="0.2">
      <c r="D2049" s="56"/>
      <c r="E2049" s="56"/>
    </row>
    <row r="2050" spans="4:5" s="10" customFormat="1" ht="15" x14ac:dyDescent="0.2">
      <c r="D2050" s="56"/>
      <c r="E2050" s="56"/>
    </row>
    <row r="2051" spans="4:5" s="10" customFormat="1" ht="15" x14ac:dyDescent="0.2">
      <c r="D2051" s="56"/>
      <c r="E2051" s="56"/>
    </row>
    <row r="2052" spans="4:5" s="10" customFormat="1" ht="15" x14ac:dyDescent="0.2">
      <c r="D2052" s="56"/>
      <c r="E2052" s="56"/>
    </row>
    <row r="2053" spans="4:5" s="10" customFormat="1" ht="15" x14ac:dyDescent="0.2">
      <c r="D2053" s="56"/>
      <c r="E2053" s="56"/>
    </row>
    <row r="2054" spans="4:5" s="10" customFormat="1" ht="15" x14ac:dyDescent="0.2">
      <c r="D2054" s="56"/>
      <c r="E2054" s="56"/>
    </row>
    <row r="2055" spans="4:5" s="10" customFormat="1" ht="15" x14ac:dyDescent="0.2">
      <c r="D2055" s="56"/>
      <c r="E2055" s="56"/>
    </row>
    <row r="2056" spans="4:5" s="10" customFormat="1" ht="15" x14ac:dyDescent="0.2">
      <c r="D2056" s="56"/>
      <c r="E2056" s="56"/>
    </row>
    <row r="2057" spans="4:5" s="10" customFormat="1" ht="15" x14ac:dyDescent="0.2">
      <c r="D2057" s="56"/>
      <c r="E2057" s="56"/>
    </row>
    <row r="2058" spans="4:5" s="10" customFormat="1" ht="15" x14ac:dyDescent="0.2">
      <c r="D2058" s="56"/>
      <c r="E2058" s="56"/>
    </row>
    <row r="2059" spans="4:5" s="10" customFormat="1" ht="15" x14ac:dyDescent="0.2">
      <c r="D2059" s="56"/>
      <c r="E2059" s="56"/>
    </row>
    <row r="2060" spans="4:5" s="10" customFormat="1" ht="15" x14ac:dyDescent="0.2">
      <c r="D2060" s="56"/>
      <c r="E2060" s="56"/>
    </row>
    <row r="2061" spans="4:5" s="10" customFormat="1" ht="15" x14ac:dyDescent="0.2">
      <c r="D2061" s="56"/>
      <c r="E2061" s="56"/>
    </row>
    <row r="2062" spans="4:5" s="10" customFormat="1" ht="15" x14ac:dyDescent="0.2">
      <c r="D2062" s="56"/>
      <c r="E2062" s="56"/>
    </row>
    <row r="2063" spans="4:5" s="10" customFormat="1" ht="15" x14ac:dyDescent="0.2">
      <c r="D2063" s="56"/>
      <c r="E2063" s="56"/>
    </row>
    <row r="2064" spans="4:5" s="10" customFormat="1" ht="15" x14ac:dyDescent="0.2">
      <c r="D2064" s="56"/>
      <c r="E2064" s="56"/>
    </row>
    <row r="2065" spans="4:5" s="10" customFormat="1" ht="15" x14ac:dyDescent="0.2">
      <c r="D2065" s="56"/>
      <c r="E2065" s="56"/>
    </row>
    <row r="2066" spans="4:5" s="10" customFormat="1" ht="15" x14ac:dyDescent="0.2">
      <c r="D2066" s="56"/>
      <c r="E2066" s="56"/>
    </row>
    <row r="2067" spans="4:5" s="10" customFormat="1" ht="15" x14ac:dyDescent="0.2">
      <c r="D2067" s="56"/>
      <c r="E2067" s="56"/>
    </row>
    <row r="2068" spans="4:5" s="10" customFormat="1" ht="15" x14ac:dyDescent="0.2">
      <c r="D2068" s="56"/>
      <c r="E2068" s="56"/>
    </row>
    <row r="2069" spans="4:5" s="10" customFormat="1" ht="15" x14ac:dyDescent="0.2">
      <c r="D2069" s="56"/>
      <c r="E2069" s="56"/>
    </row>
    <row r="2070" spans="4:5" s="10" customFormat="1" ht="15" x14ac:dyDescent="0.2">
      <c r="D2070" s="56"/>
      <c r="E2070" s="56"/>
    </row>
    <row r="2071" spans="4:5" s="10" customFormat="1" ht="15" x14ac:dyDescent="0.2">
      <c r="D2071" s="56"/>
      <c r="E2071" s="56"/>
    </row>
    <row r="2072" spans="4:5" s="10" customFormat="1" ht="15" x14ac:dyDescent="0.2">
      <c r="D2072" s="56"/>
      <c r="E2072" s="56"/>
    </row>
    <row r="2073" spans="4:5" s="10" customFormat="1" ht="15" x14ac:dyDescent="0.2">
      <c r="D2073" s="56"/>
      <c r="E2073" s="56"/>
    </row>
    <row r="2074" spans="4:5" s="10" customFormat="1" ht="15" x14ac:dyDescent="0.2">
      <c r="D2074" s="56"/>
      <c r="E2074" s="56"/>
    </row>
    <row r="2075" spans="4:5" s="10" customFormat="1" ht="15" x14ac:dyDescent="0.2">
      <c r="D2075" s="56"/>
      <c r="E2075" s="56"/>
    </row>
    <row r="2076" spans="4:5" s="10" customFormat="1" ht="15" x14ac:dyDescent="0.2">
      <c r="D2076" s="56"/>
      <c r="E2076" s="56"/>
    </row>
    <row r="2077" spans="4:5" s="10" customFormat="1" ht="15" x14ac:dyDescent="0.2">
      <c r="D2077" s="56"/>
      <c r="E2077" s="56"/>
    </row>
    <row r="2078" spans="4:5" s="10" customFormat="1" ht="15" x14ac:dyDescent="0.2">
      <c r="D2078" s="56"/>
      <c r="E2078" s="56"/>
    </row>
    <row r="2079" spans="4:5" s="10" customFormat="1" ht="15" x14ac:dyDescent="0.2">
      <c r="D2079" s="56"/>
      <c r="E2079" s="56"/>
    </row>
    <row r="2080" spans="4:5" s="10" customFormat="1" ht="15" x14ac:dyDescent="0.2">
      <c r="D2080" s="56"/>
      <c r="E2080" s="56"/>
    </row>
    <row r="2081" spans="4:5" s="10" customFormat="1" ht="15" x14ac:dyDescent="0.2">
      <c r="D2081" s="56"/>
      <c r="E2081" s="56"/>
    </row>
    <row r="2082" spans="4:5" s="10" customFormat="1" ht="15" x14ac:dyDescent="0.2">
      <c r="D2082" s="56"/>
      <c r="E2082" s="56"/>
    </row>
    <row r="2083" spans="4:5" s="10" customFormat="1" ht="15" x14ac:dyDescent="0.2">
      <c r="D2083" s="56"/>
      <c r="E2083" s="56"/>
    </row>
    <row r="2084" spans="4:5" s="10" customFormat="1" ht="15" x14ac:dyDescent="0.2">
      <c r="D2084" s="56"/>
      <c r="E2084" s="56"/>
    </row>
    <row r="2085" spans="4:5" s="10" customFormat="1" ht="15" x14ac:dyDescent="0.2">
      <c r="D2085" s="56"/>
      <c r="E2085" s="56"/>
    </row>
    <row r="2086" spans="4:5" s="10" customFormat="1" ht="15" x14ac:dyDescent="0.2">
      <c r="D2086" s="56"/>
      <c r="E2086" s="56"/>
    </row>
    <row r="2087" spans="4:5" s="10" customFormat="1" ht="15" x14ac:dyDescent="0.2">
      <c r="D2087" s="56"/>
      <c r="E2087" s="56"/>
    </row>
    <row r="2088" spans="4:5" s="10" customFormat="1" ht="15" x14ac:dyDescent="0.2">
      <c r="D2088" s="56"/>
      <c r="E2088" s="56"/>
    </row>
    <row r="2089" spans="4:5" s="10" customFormat="1" ht="15" x14ac:dyDescent="0.2">
      <c r="D2089" s="56"/>
      <c r="E2089" s="56"/>
    </row>
    <row r="2090" spans="4:5" s="10" customFormat="1" ht="15" x14ac:dyDescent="0.2">
      <c r="D2090" s="56"/>
      <c r="E2090" s="56"/>
    </row>
    <row r="2091" spans="4:5" s="10" customFormat="1" ht="15" x14ac:dyDescent="0.2">
      <c r="D2091" s="56"/>
      <c r="E2091" s="56"/>
    </row>
    <row r="2092" spans="4:5" s="10" customFormat="1" ht="15" x14ac:dyDescent="0.2">
      <c r="D2092" s="56"/>
      <c r="E2092" s="56"/>
    </row>
    <row r="2093" spans="4:5" s="10" customFormat="1" ht="15" x14ac:dyDescent="0.2">
      <c r="D2093" s="56"/>
      <c r="E2093" s="56"/>
    </row>
    <row r="2094" spans="4:5" s="10" customFormat="1" ht="15" x14ac:dyDescent="0.2">
      <c r="D2094" s="56"/>
      <c r="E2094" s="56"/>
    </row>
    <row r="2095" spans="4:5" s="10" customFormat="1" ht="15" x14ac:dyDescent="0.2">
      <c r="D2095" s="56"/>
      <c r="E2095" s="56"/>
    </row>
    <row r="2096" spans="4:5" s="10" customFormat="1" ht="15" x14ac:dyDescent="0.2">
      <c r="D2096" s="56"/>
      <c r="E2096" s="56"/>
    </row>
    <row r="2097" spans="4:5" s="10" customFormat="1" ht="15" x14ac:dyDescent="0.2">
      <c r="D2097" s="56"/>
      <c r="E2097" s="56"/>
    </row>
    <row r="2098" spans="4:5" s="10" customFormat="1" ht="15" x14ac:dyDescent="0.2">
      <c r="D2098" s="56"/>
      <c r="E2098" s="56"/>
    </row>
    <row r="2099" spans="4:5" s="10" customFormat="1" ht="15" x14ac:dyDescent="0.2">
      <c r="D2099" s="56"/>
      <c r="E2099" s="56"/>
    </row>
    <row r="2100" spans="4:5" s="10" customFormat="1" ht="15" x14ac:dyDescent="0.2">
      <c r="D2100" s="56"/>
      <c r="E2100" s="56"/>
    </row>
    <row r="2101" spans="4:5" s="10" customFormat="1" ht="15" x14ac:dyDescent="0.2">
      <c r="D2101" s="56"/>
      <c r="E2101" s="56"/>
    </row>
    <row r="2102" spans="4:5" s="10" customFormat="1" ht="15" x14ac:dyDescent="0.2">
      <c r="D2102" s="56"/>
      <c r="E2102" s="56"/>
    </row>
    <row r="2103" spans="4:5" s="10" customFormat="1" ht="15" x14ac:dyDescent="0.2">
      <c r="D2103" s="56"/>
      <c r="E2103" s="56"/>
    </row>
    <row r="2104" spans="4:5" s="10" customFormat="1" ht="15" x14ac:dyDescent="0.2">
      <c r="D2104" s="56"/>
      <c r="E2104" s="56"/>
    </row>
    <row r="2105" spans="4:5" s="10" customFormat="1" ht="15" x14ac:dyDescent="0.2">
      <c r="D2105" s="56"/>
      <c r="E2105" s="56"/>
    </row>
    <row r="2106" spans="4:5" s="10" customFormat="1" ht="15" x14ac:dyDescent="0.2">
      <c r="D2106" s="56"/>
      <c r="E2106" s="56"/>
    </row>
    <row r="2107" spans="4:5" s="10" customFormat="1" ht="15" x14ac:dyDescent="0.2">
      <c r="D2107" s="56"/>
      <c r="E2107" s="56"/>
    </row>
    <row r="2108" spans="4:5" s="10" customFormat="1" ht="15" x14ac:dyDescent="0.2">
      <c r="D2108" s="56"/>
      <c r="E2108" s="56"/>
    </row>
    <row r="2109" spans="4:5" s="10" customFormat="1" ht="15" x14ac:dyDescent="0.2">
      <c r="D2109" s="56"/>
      <c r="E2109" s="56"/>
    </row>
    <row r="2110" spans="4:5" s="10" customFormat="1" ht="15" x14ac:dyDescent="0.2">
      <c r="D2110" s="56"/>
      <c r="E2110" s="56"/>
    </row>
    <row r="2111" spans="4:5" s="10" customFormat="1" ht="15" x14ac:dyDescent="0.2">
      <c r="D2111" s="56"/>
      <c r="E2111" s="56"/>
    </row>
    <row r="2112" spans="4:5" s="10" customFormat="1" ht="15" x14ac:dyDescent="0.2">
      <c r="D2112" s="56"/>
      <c r="E2112" s="56"/>
    </row>
    <row r="2113" spans="4:5" s="10" customFormat="1" ht="15" x14ac:dyDescent="0.2">
      <c r="D2113" s="56"/>
      <c r="E2113" s="56"/>
    </row>
    <row r="2114" spans="4:5" s="10" customFormat="1" ht="15" x14ac:dyDescent="0.2">
      <c r="D2114" s="56"/>
      <c r="E2114" s="56"/>
    </row>
    <row r="2115" spans="4:5" s="10" customFormat="1" ht="15" x14ac:dyDescent="0.2">
      <c r="D2115" s="56"/>
      <c r="E2115" s="56"/>
    </row>
    <row r="2116" spans="4:5" s="10" customFormat="1" ht="15" x14ac:dyDescent="0.2">
      <c r="D2116" s="56"/>
      <c r="E2116" s="56"/>
    </row>
    <row r="2117" spans="4:5" s="10" customFormat="1" ht="15" x14ac:dyDescent="0.2">
      <c r="D2117" s="56"/>
      <c r="E2117" s="56"/>
    </row>
    <row r="2118" spans="4:5" s="10" customFormat="1" ht="15" x14ac:dyDescent="0.2">
      <c r="D2118" s="56"/>
      <c r="E2118" s="56"/>
    </row>
    <row r="2119" spans="4:5" s="10" customFormat="1" ht="15" x14ac:dyDescent="0.2">
      <c r="D2119" s="56"/>
      <c r="E2119" s="56"/>
    </row>
    <row r="2120" spans="4:5" s="10" customFormat="1" ht="15" x14ac:dyDescent="0.2">
      <c r="D2120" s="56"/>
      <c r="E2120" s="56"/>
    </row>
    <row r="2121" spans="4:5" s="10" customFormat="1" ht="15" x14ac:dyDescent="0.2">
      <c r="D2121" s="56"/>
      <c r="E2121" s="56"/>
    </row>
    <row r="2122" spans="4:5" s="10" customFormat="1" ht="15" x14ac:dyDescent="0.2">
      <c r="D2122" s="56"/>
      <c r="E2122" s="56"/>
    </row>
    <row r="2123" spans="4:5" s="10" customFormat="1" ht="15" x14ac:dyDescent="0.2">
      <c r="D2123" s="56"/>
      <c r="E2123" s="56"/>
    </row>
    <row r="2124" spans="4:5" s="10" customFormat="1" ht="15" x14ac:dyDescent="0.2">
      <c r="D2124" s="56"/>
      <c r="E2124" s="56"/>
    </row>
    <row r="2125" spans="4:5" s="10" customFormat="1" ht="15" x14ac:dyDescent="0.2">
      <c r="D2125" s="56"/>
      <c r="E2125" s="56"/>
    </row>
    <row r="2126" spans="4:5" s="10" customFormat="1" ht="15" x14ac:dyDescent="0.2">
      <c r="D2126" s="56"/>
      <c r="E2126" s="56"/>
    </row>
    <row r="2127" spans="4:5" s="10" customFormat="1" ht="15" x14ac:dyDescent="0.2">
      <c r="D2127" s="56"/>
      <c r="E2127" s="56"/>
    </row>
    <row r="2128" spans="4:5" s="10" customFormat="1" ht="15" x14ac:dyDescent="0.2">
      <c r="D2128" s="56"/>
      <c r="E2128" s="56"/>
    </row>
    <row r="2129" spans="4:5" s="10" customFormat="1" ht="15" x14ac:dyDescent="0.2">
      <c r="D2129" s="56"/>
      <c r="E2129" s="56"/>
    </row>
    <row r="2130" spans="4:5" s="10" customFormat="1" ht="15" x14ac:dyDescent="0.2">
      <c r="D2130" s="56"/>
      <c r="E2130" s="56"/>
    </row>
    <row r="2131" spans="4:5" s="10" customFormat="1" ht="15" x14ac:dyDescent="0.2">
      <c r="D2131" s="56"/>
      <c r="E2131" s="56"/>
    </row>
    <row r="2132" spans="4:5" s="10" customFormat="1" ht="15" x14ac:dyDescent="0.2">
      <c r="D2132" s="56"/>
      <c r="E2132" s="56"/>
    </row>
    <row r="2133" spans="4:5" s="10" customFormat="1" ht="15" x14ac:dyDescent="0.2">
      <c r="D2133" s="56"/>
      <c r="E2133" s="56"/>
    </row>
    <row r="2134" spans="4:5" s="10" customFormat="1" ht="15" x14ac:dyDescent="0.2">
      <c r="D2134" s="56"/>
      <c r="E2134" s="56"/>
    </row>
    <row r="2135" spans="4:5" s="10" customFormat="1" ht="15" x14ac:dyDescent="0.2">
      <c r="D2135" s="56"/>
      <c r="E2135" s="56"/>
    </row>
    <row r="2136" spans="4:5" s="10" customFormat="1" ht="15" x14ac:dyDescent="0.2">
      <c r="D2136" s="56"/>
      <c r="E2136" s="56"/>
    </row>
    <row r="2137" spans="4:5" s="10" customFormat="1" ht="15" x14ac:dyDescent="0.2">
      <c r="D2137" s="56"/>
      <c r="E2137" s="56"/>
    </row>
    <row r="2138" spans="4:5" s="10" customFormat="1" ht="15" x14ac:dyDescent="0.2">
      <c r="D2138" s="56"/>
      <c r="E2138" s="56"/>
    </row>
    <row r="2139" spans="4:5" s="10" customFormat="1" ht="15" x14ac:dyDescent="0.2">
      <c r="D2139" s="56"/>
      <c r="E2139" s="56"/>
    </row>
    <row r="2140" spans="4:5" s="10" customFormat="1" ht="15" x14ac:dyDescent="0.2">
      <c r="D2140" s="56"/>
      <c r="E2140" s="56"/>
    </row>
    <row r="2141" spans="4:5" s="10" customFormat="1" ht="15" x14ac:dyDescent="0.2">
      <c r="D2141" s="56"/>
      <c r="E2141" s="56"/>
    </row>
    <row r="2142" spans="4:5" s="10" customFormat="1" ht="15" x14ac:dyDescent="0.2">
      <c r="D2142" s="56"/>
      <c r="E2142" s="56"/>
    </row>
    <row r="2143" spans="4:5" s="10" customFormat="1" ht="15" x14ac:dyDescent="0.2">
      <c r="D2143" s="56"/>
      <c r="E2143" s="56"/>
    </row>
    <row r="2144" spans="4:5" s="10" customFormat="1" ht="15" x14ac:dyDescent="0.2">
      <c r="D2144" s="56"/>
      <c r="E2144" s="56"/>
    </row>
    <row r="2145" spans="4:5" s="10" customFormat="1" ht="15" x14ac:dyDescent="0.2">
      <c r="D2145" s="56"/>
      <c r="E2145" s="56"/>
    </row>
    <row r="2146" spans="4:5" s="10" customFormat="1" ht="15" x14ac:dyDescent="0.2">
      <c r="D2146" s="56"/>
      <c r="E2146" s="56"/>
    </row>
    <row r="2147" spans="4:5" s="10" customFormat="1" ht="15" x14ac:dyDescent="0.2">
      <c r="D2147" s="56"/>
      <c r="E2147" s="56"/>
    </row>
    <row r="2148" spans="4:5" s="10" customFormat="1" ht="15" x14ac:dyDescent="0.2">
      <c r="D2148" s="56"/>
      <c r="E2148" s="56"/>
    </row>
    <row r="2149" spans="4:5" s="10" customFormat="1" ht="15" x14ac:dyDescent="0.2">
      <c r="D2149" s="56"/>
      <c r="E2149" s="56"/>
    </row>
    <row r="2150" spans="4:5" s="10" customFormat="1" ht="15" x14ac:dyDescent="0.2">
      <c r="D2150" s="56"/>
      <c r="E2150" s="56"/>
    </row>
    <row r="2151" spans="4:5" s="10" customFormat="1" ht="15" x14ac:dyDescent="0.2">
      <c r="D2151" s="56"/>
      <c r="E2151" s="56"/>
    </row>
    <row r="2152" spans="4:5" s="10" customFormat="1" ht="15" x14ac:dyDescent="0.2">
      <c r="D2152" s="56"/>
      <c r="E2152" s="56"/>
    </row>
    <row r="2153" spans="4:5" s="10" customFormat="1" ht="15" x14ac:dyDescent="0.2">
      <c r="D2153" s="56"/>
      <c r="E2153" s="56"/>
    </row>
    <row r="2154" spans="4:5" s="10" customFormat="1" ht="15" x14ac:dyDescent="0.2">
      <c r="D2154" s="56"/>
      <c r="E2154" s="56"/>
    </row>
    <row r="2155" spans="4:5" s="10" customFormat="1" ht="15" x14ac:dyDescent="0.2">
      <c r="D2155" s="56"/>
      <c r="E2155" s="56"/>
    </row>
    <row r="2156" spans="4:5" s="10" customFormat="1" ht="15" x14ac:dyDescent="0.2">
      <c r="D2156" s="56"/>
      <c r="E2156" s="56"/>
    </row>
    <row r="2157" spans="4:5" s="10" customFormat="1" ht="15" x14ac:dyDescent="0.2">
      <c r="D2157" s="56"/>
      <c r="E2157" s="56"/>
    </row>
    <row r="2158" spans="4:5" s="10" customFormat="1" ht="15" x14ac:dyDescent="0.2">
      <c r="D2158" s="56"/>
      <c r="E2158" s="56"/>
    </row>
    <row r="2159" spans="4:5" s="10" customFormat="1" ht="15" x14ac:dyDescent="0.2">
      <c r="D2159" s="56"/>
      <c r="E2159" s="56"/>
    </row>
    <row r="2160" spans="4:5" s="10" customFormat="1" ht="15" x14ac:dyDescent="0.2">
      <c r="D2160" s="56"/>
      <c r="E2160" s="56"/>
    </row>
    <row r="2161" spans="4:5" s="10" customFormat="1" ht="15" x14ac:dyDescent="0.2">
      <c r="D2161" s="56"/>
      <c r="E2161" s="56"/>
    </row>
    <row r="2162" spans="4:5" s="10" customFormat="1" ht="15" x14ac:dyDescent="0.2">
      <c r="D2162" s="56"/>
      <c r="E2162" s="56"/>
    </row>
    <row r="2163" spans="4:5" s="10" customFormat="1" ht="15" x14ac:dyDescent="0.2">
      <c r="D2163" s="56"/>
      <c r="E2163" s="56"/>
    </row>
    <row r="2164" spans="4:5" s="10" customFormat="1" ht="15" x14ac:dyDescent="0.2">
      <c r="D2164" s="56"/>
      <c r="E2164" s="56"/>
    </row>
    <row r="2165" spans="4:5" s="10" customFormat="1" ht="15" x14ac:dyDescent="0.2">
      <c r="D2165" s="56"/>
      <c r="E2165" s="56"/>
    </row>
    <row r="2166" spans="4:5" s="10" customFormat="1" ht="15" x14ac:dyDescent="0.2">
      <c r="D2166" s="56"/>
      <c r="E2166" s="56"/>
    </row>
    <row r="2167" spans="4:5" s="10" customFormat="1" ht="15" x14ac:dyDescent="0.2">
      <c r="D2167" s="56"/>
      <c r="E2167" s="56"/>
    </row>
    <row r="2168" spans="4:5" s="10" customFormat="1" ht="15" x14ac:dyDescent="0.2">
      <c r="D2168" s="56"/>
      <c r="E2168" s="56"/>
    </row>
    <row r="2169" spans="4:5" s="10" customFormat="1" ht="15" x14ac:dyDescent="0.2">
      <c r="D2169" s="56"/>
      <c r="E2169" s="56"/>
    </row>
    <row r="2170" spans="4:5" s="10" customFormat="1" ht="15" x14ac:dyDescent="0.2">
      <c r="D2170" s="56"/>
      <c r="E2170" s="56"/>
    </row>
    <row r="2171" spans="4:5" s="10" customFormat="1" ht="15" x14ac:dyDescent="0.2">
      <c r="D2171" s="56"/>
      <c r="E2171" s="56"/>
    </row>
    <row r="2172" spans="4:5" s="10" customFormat="1" ht="15" x14ac:dyDescent="0.2">
      <c r="D2172" s="56"/>
      <c r="E2172" s="56"/>
    </row>
    <row r="2173" spans="4:5" s="10" customFormat="1" ht="15" x14ac:dyDescent="0.2">
      <c r="D2173" s="56"/>
      <c r="E2173" s="56"/>
    </row>
    <row r="2174" spans="4:5" s="10" customFormat="1" ht="15" x14ac:dyDescent="0.2">
      <c r="D2174" s="56"/>
      <c r="E2174" s="56"/>
    </row>
    <row r="2175" spans="4:5" s="10" customFormat="1" ht="15" x14ac:dyDescent="0.2">
      <c r="D2175" s="56"/>
      <c r="E2175" s="56"/>
    </row>
    <row r="2176" spans="4:5" s="10" customFormat="1" ht="15" x14ac:dyDescent="0.2">
      <c r="D2176" s="56"/>
      <c r="E2176" s="56"/>
    </row>
    <row r="2177" spans="4:5" s="10" customFormat="1" ht="15" x14ac:dyDescent="0.2">
      <c r="D2177" s="56"/>
      <c r="E2177" s="56"/>
    </row>
    <row r="2178" spans="4:5" s="10" customFormat="1" ht="15" x14ac:dyDescent="0.2">
      <c r="D2178" s="56"/>
      <c r="E2178" s="56"/>
    </row>
    <row r="2179" spans="4:5" s="10" customFormat="1" ht="15" x14ac:dyDescent="0.2">
      <c r="D2179" s="56"/>
      <c r="E2179" s="56"/>
    </row>
    <row r="2180" spans="4:5" s="10" customFormat="1" ht="15" x14ac:dyDescent="0.2">
      <c r="D2180" s="56"/>
      <c r="E2180" s="56"/>
    </row>
    <row r="2181" spans="4:5" s="10" customFormat="1" ht="15" x14ac:dyDescent="0.2">
      <c r="D2181" s="56"/>
      <c r="E2181" s="56"/>
    </row>
    <row r="2182" spans="4:5" s="10" customFormat="1" ht="15" x14ac:dyDescent="0.2">
      <c r="D2182" s="56"/>
      <c r="E2182" s="56"/>
    </row>
    <row r="2183" spans="4:5" s="10" customFormat="1" ht="15" x14ac:dyDescent="0.2">
      <c r="D2183" s="56"/>
      <c r="E2183" s="56"/>
    </row>
    <row r="2184" spans="4:5" s="10" customFormat="1" ht="15" x14ac:dyDescent="0.2">
      <c r="D2184" s="56"/>
      <c r="E2184" s="56"/>
    </row>
    <row r="2185" spans="4:5" s="10" customFormat="1" ht="15" x14ac:dyDescent="0.2">
      <c r="D2185" s="56"/>
      <c r="E2185" s="56"/>
    </row>
    <row r="2186" spans="4:5" s="10" customFormat="1" ht="15" x14ac:dyDescent="0.2">
      <c r="D2186" s="56"/>
      <c r="E2186" s="56"/>
    </row>
    <row r="2187" spans="4:5" s="10" customFormat="1" ht="15" x14ac:dyDescent="0.2">
      <c r="D2187" s="56"/>
      <c r="E2187" s="56"/>
    </row>
    <row r="2188" spans="4:5" s="10" customFormat="1" ht="15" x14ac:dyDescent="0.2">
      <c r="D2188" s="56"/>
      <c r="E2188" s="56"/>
    </row>
    <row r="2189" spans="4:5" s="10" customFormat="1" ht="15" x14ac:dyDescent="0.2">
      <c r="D2189" s="56"/>
      <c r="E2189" s="56"/>
    </row>
    <row r="2190" spans="4:5" s="10" customFormat="1" ht="15" x14ac:dyDescent="0.2">
      <c r="D2190" s="56"/>
      <c r="E2190" s="56"/>
    </row>
    <row r="2191" spans="4:5" s="10" customFormat="1" ht="15" x14ac:dyDescent="0.2">
      <c r="D2191" s="56"/>
      <c r="E2191" s="56"/>
    </row>
    <row r="2192" spans="4:5" s="10" customFormat="1" ht="15" x14ac:dyDescent="0.2">
      <c r="D2192" s="56"/>
      <c r="E2192" s="56"/>
    </row>
    <row r="2193" spans="4:5" s="10" customFormat="1" ht="15" x14ac:dyDescent="0.2">
      <c r="D2193" s="56"/>
      <c r="E2193" s="56"/>
    </row>
    <row r="2194" spans="4:5" s="10" customFormat="1" ht="15" x14ac:dyDescent="0.2">
      <c r="D2194" s="56"/>
      <c r="E2194" s="56"/>
    </row>
    <row r="2195" spans="4:5" s="10" customFormat="1" ht="15" x14ac:dyDescent="0.2">
      <c r="D2195" s="56"/>
      <c r="E2195" s="56"/>
    </row>
    <row r="2196" spans="4:5" s="10" customFormat="1" ht="15" x14ac:dyDescent="0.2">
      <c r="D2196" s="56"/>
      <c r="E2196" s="56"/>
    </row>
    <row r="2197" spans="4:5" s="10" customFormat="1" ht="15" x14ac:dyDescent="0.2">
      <c r="D2197" s="56"/>
      <c r="E2197" s="56"/>
    </row>
    <row r="2198" spans="4:5" s="10" customFormat="1" ht="15" x14ac:dyDescent="0.2">
      <c r="D2198" s="56"/>
      <c r="E2198" s="56"/>
    </row>
    <row r="2199" spans="4:5" s="10" customFormat="1" ht="15" x14ac:dyDescent="0.2">
      <c r="D2199" s="56"/>
      <c r="E2199" s="56"/>
    </row>
    <row r="2200" spans="4:5" s="10" customFormat="1" ht="15" x14ac:dyDescent="0.2">
      <c r="D2200" s="56"/>
      <c r="E2200" s="56"/>
    </row>
    <row r="2201" spans="4:5" s="10" customFormat="1" ht="15" x14ac:dyDescent="0.2">
      <c r="D2201" s="56"/>
      <c r="E2201" s="56"/>
    </row>
    <row r="2202" spans="4:5" s="10" customFormat="1" ht="15" x14ac:dyDescent="0.2">
      <c r="D2202" s="56"/>
      <c r="E2202" s="56"/>
    </row>
    <row r="2203" spans="4:5" s="10" customFormat="1" ht="15" x14ac:dyDescent="0.2">
      <c r="D2203" s="56"/>
      <c r="E2203" s="56"/>
    </row>
    <row r="2204" spans="4:5" s="10" customFormat="1" ht="15" x14ac:dyDescent="0.2">
      <c r="D2204" s="56"/>
      <c r="E2204" s="56"/>
    </row>
    <row r="2205" spans="4:5" s="10" customFormat="1" ht="15" x14ac:dyDescent="0.2">
      <c r="D2205" s="56"/>
      <c r="E2205" s="56"/>
    </row>
    <row r="2206" spans="4:5" s="10" customFormat="1" ht="15" x14ac:dyDescent="0.2">
      <c r="D2206" s="56"/>
      <c r="E2206" s="56"/>
    </row>
    <row r="2207" spans="4:5" s="10" customFormat="1" ht="15" x14ac:dyDescent="0.2">
      <c r="D2207" s="56"/>
      <c r="E2207" s="56"/>
    </row>
    <row r="2208" spans="4:5" s="10" customFormat="1" ht="15" x14ac:dyDescent="0.2">
      <c r="D2208" s="56"/>
      <c r="E2208" s="56"/>
    </row>
    <row r="2209" spans="4:5" s="10" customFormat="1" ht="15" x14ac:dyDescent="0.2">
      <c r="D2209" s="56"/>
      <c r="E2209" s="56"/>
    </row>
    <row r="2210" spans="4:5" s="10" customFormat="1" ht="15" x14ac:dyDescent="0.2">
      <c r="D2210" s="56"/>
      <c r="E2210" s="56"/>
    </row>
    <row r="2211" spans="4:5" s="10" customFormat="1" ht="15" x14ac:dyDescent="0.2">
      <c r="D2211" s="56"/>
      <c r="E2211" s="56"/>
    </row>
    <row r="2212" spans="4:5" s="10" customFormat="1" ht="15" x14ac:dyDescent="0.2">
      <c r="D2212" s="56"/>
      <c r="E2212" s="56"/>
    </row>
    <row r="2213" spans="4:5" s="10" customFormat="1" ht="15" x14ac:dyDescent="0.2">
      <c r="D2213" s="56"/>
      <c r="E2213" s="56"/>
    </row>
    <row r="2214" spans="4:5" s="10" customFormat="1" ht="15" x14ac:dyDescent="0.2">
      <c r="D2214" s="56"/>
      <c r="E2214" s="56"/>
    </row>
    <row r="2215" spans="4:5" s="10" customFormat="1" ht="15" x14ac:dyDescent="0.2">
      <c r="D2215" s="56"/>
      <c r="E2215" s="56"/>
    </row>
    <row r="2216" spans="4:5" s="10" customFormat="1" ht="15" x14ac:dyDescent="0.2">
      <c r="D2216" s="56"/>
      <c r="E2216" s="56"/>
    </row>
    <row r="2217" spans="4:5" s="10" customFormat="1" ht="15" x14ac:dyDescent="0.2">
      <c r="D2217" s="56"/>
      <c r="E2217" s="56"/>
    </row>
    <row r="2218" spans="4:5" s="10" customFormat="1" ht="15" x14ac:dyDescent="0.2">
      <c r="D2218" s="56"/>
      <c r="E2218" s="56"/>
    </row>
    <row r="2219" spans="4:5" s="10" customFormat="1" ht="15" x14ac:dyDescent="0.2">
      <c r="D2219" s="56"/>
      <c r="E2219" s="56"/>
    </row>
    <row r="2220" spans="4:5" s="10" customFormat="1" ht="15" x14ac:dyDescent="0.2">
      <c r="D2220" s="56"/>
      <c r="E2220" s="56"/>
    </row>
    <row r="2221" spans="4:5" s="10" customFormat="1" ht="15" x14ac:dyDescent="0.2">
      <c r="D2221" s="56"/>
      <c r="E2221" s="56"/>
    </row>
    <row r="2222" spans="4:5" s="10" customFormat="1" ht="15" x14ac:dyDescent="0.2">
      <c r="D2222" s="56"/>
      <c r="E2222" s="56"/>
    </row>
    <row r="2223" spans="4:5" s="10" customFormat="1" ht="15" x14ac:dyDescent="0.2">
      <c r="D2223" s="56"/>
      <c r="E2223" s="56"/>
    </row>
    <row r="2224" spans="4:5" s="10" customFormat="1" ht="15" x14ac:dyDescent="0.2">
      <c r="D2224" s="56"/>
      <c r="E2224" s="56"/>
    </row>
    <row r="2225" spans="4:5" s="10" customFormat="1" ht="15" x14ac:dyDescent="0.2">
      <c r="D2225" s="56"/>
      <c r="E2225" s="56"/>
    </row>
    <row r="2226" spans="4:5" s="10" customFormat="1" ht="15" x14ac:dyDescent="0.2">
      <c r="D2226" s="56"/>
      <c r="E2226" s="56"/>
    </row>
    <row r="2227" spans="4:5" s="10" customFormat="1" ht="15" x14ac:dyDescent="0.2">
      <c r="D2227" s="56"/>
      <c r="E2227" s="56"/>
    </row>
    <row r="2228" spans="4:5" s="10" customFormat="1" ht="15" x14ac:dyDescent="0.2">
      <c r="D2228" s="56"/>
      <c r="E2228" s="56"/>
    </row>
    <row r="2229" spans="4:5" s="10" customFormat="1" ht="15" x14ac:dyDescent="0.2">
      <c r="D2229" s="56"/>
      <c r="E2229" s="56"/>
    </row>
    <row r="2230" spans="4:5" s="10" customFormat="1" ht="15" x14ac:dyDescent="0.2">
      <c r="D2230" s="56"/>
      <c r="E2230" s="56"/>
    </row>
    <row r="2231" spans="4:5" s="10" customFormat="1" ht="15" x14ac:dyDescent="0.2">
      <c r="D2231" s="56"/>
      <c r="E2231" s="56"/>
    </row>
    <row r="2232" spans="4:5" s="10" customFormat="1" ht="15" x14ac:dyDescent="0.2">
      <c r="D2232" s="56"/>
      <c r="E2232" s="56"/>
    </row>
    <row r="2233" spans="4:5" s="10" customFormat="1" ht="15" x14ac:dyDescent="0.2">
      <c r="D2233" s="56"/>
      <c r="E2233" s="56"/>
    </row>
    <row r="2234" spans="4:5" s="10" customFormat="1" ht="15" x14ac:dyDescent="0.2">
      <c r="D2234" s="56"/>
      <c r="E2234" s="56"/>
    </row>
    <row r="2235" spans="4:5" s="10" customFormat="1" ht="15" x14ac:dyDescent="0.2">
      <c r="D2235" s="56"/>
      <c r="E2235" s="56"/>
    </row>
    <row r="2236" spans="4:5" s="10" customFormat="1" ht="15" x14ac:dyDescent="0.2">
      <c r="D2236" s="56"/>
      <c r="E2236" s="56"/>
    </row>
    <row r="2237" spans="4:5" s="10" customFormat="1" ht="15" x14ac:dyDescent="0.2">
      <c r="D2237" s="56"/>
      <c r="E2237" s="56"/>
    </row>
    <row r="2238" spans="4:5" s="10" customFormat="1" ht="15" x14ac:dyDescent="0.2">
      <c r="D2238" s="56"/>
      <c r="E2238" s="56"/>
    </row>
    <row r="2239" spans="4:5" s="10" customFormat="1" ht="15" x14ac:dyDescent="0.2">
      <c r="D2239" s="56"/>
      <c r="E2239" s="56"/>
    </row>
    <row r="2240" spans="4:5" s="10" customFormat="1" ht="15" x14ac:dyDescent="0.2">
      <c r="D2240" s="56"/>
      <c r="E2240" s="56"/>
    </row>
    <row r="2241" spans="4:5" s="10" customFormat="1" ht="15" x14ac:dyDescent="0.2">
      <c r="D2241" s="56"/>
      <c r="E2241" s="56"/>
    </row>
    <row r="2242" spans="4:5" s="10" customFormat="1" ht="15" x14ac:dyDescent="0.2">
      <c r="D2242" s="56"/>
      <c r="E2242" s="56"/>
    </row>
    <row r="2243" spans="4:5" s="10" customFormat="1" ht="15" x14ac:dyDescent="0.2">
      <c r="D2243" s="56"/>
      <c r="E2243" s="56"/>
    </row>
    <row r="2244" spans="4:5" s="10" customFormat="1" ht="15" x14ac:dyDescent="0.2">
      <c r="D2244" s="56"/>
      <c r="E2244" s="56"/>
    </row>
    <row r="2245" spans="4:5" s="10" customFormat="1" ht="15" x14ac:dyDescent="0.2">
      <c r="D2245" s="56"/>
      <c r="E2245" s="56"/>
    </row>
    <row r="2246" spans="4:5" s="10" customFormat="1" ht="15" x14ac:dyDescent="0.2">
      <c r="D2246" s="56"/>
      <c r="E2246" s="56"/>
    </row>
    <row r="2247" spans="4:5" s="10" customFormat="1" ht="15" x14ac:dyDescent="0.2">
      <c r="D2247" s="56"/>
      <c r="E2247" s="56"/>
    </row>
    <row r="2248" spans="4:5" s="10" customFormat="1" ht="15" x14ac:dyDescent="0.2">
      <c r="D2248" s="56"/>
      <c r="E2248" s="56"/>
    </row>
    <row r="2249" spans="4:5" s="10" customFormat="1" ht="15" x14ac:dyDescent="0.2">
      <c r="D2249" s="56"/>
      <c r="E2249" s="56"/>
    </row>
    <row r="2250" spans="4:5" s="10" customFormat="1" ht="15" x14ac:dyDescent="0.2">
      <c r="D2250" s="56"/>
      <c r="E2250" s="56"/>
    </row>
    <row r="2251" spans="4:5" s="10" customFormat="1" ht="15" x14ac:dyDescent="0.2">
      <c r="D2251" s="56"/>
      <c r="E2251" s="56"/>
    </row>
    <row r="2252" spans="4:5" s="10" customFormat="1" ht="15" x14ac:dyDescent="0.2">
      <c r="D2252" s="56"/>
      <c r="E2252" s="56"/>
    </row>
    <row r="2253" spans="4:5" s="10" customFormat="1" ht="15" x14ac:dyDescent="0.2">
      <c r="D2253" s="56"/>
      <c r="E2253" s="56"/>
    </row>
    <row r="2254" spans="4:5" s="10" customFormat="1" ht="15" x14ac:dyDescent="0.2">
      <c r="D2254" s="56"/>
      <c r="E2254" s="56"/>
    </row>
    <row r="2255" spans="4:5" s="10" customFormat="1" ht="15" x14ac:dyDescent="0.2">
      <c r="D2255" s="56"/>
      <c r="E2255" s="56"/>
    </row>
    <row r="2256" spans="4:5" s="10" customFormat="1" ht="15" x14ac:dyDescent="0.2">
      <c r="D2256" s="56"/>
      <c r="E2256" s="56"/>
    </row>
    <row r="2257" spans="4:5" s="10" customFormat="1" ht="15" x14ac:dyDescent="0.2">
      <c r="D2257" s="56"/>
      <c r="E2257" s="56"/>
    </row>
    <row r="2258" spans="4:5" s="10" customFormat="1" ht="15" x14ac:dyDescent="0.2">
      <c r="D2258" s="56"/>
      <c r="E2258" s="56"/>
    </row>
    <row r="2259" spans="4:5" s="10" customFormat="1" ht="15" x14ac:dyDescent="0.2">
      <c r="D2259" s="56"/>
      <c r="E2259" s="56"/>
    </row>
    <row r="2260" spans="4:5" s="10" customFormat="1" ht="15" x14ac:dyDescent="0.2">
      <c r="D2260" s="56"/>
      <c r="E2260" s="56"/>
    </row>
    <row r="2261" spans="4:5" s="10" customFormat="1" ht="15" x14ac:dyDescent="0.2">
      <c r="D2261" s="56"/>
      <c r="E2261" s="56"/>
    </row>
    <row r="2262" spans="4:5" s="10" customFormat="1" ht="15" x14ac:dyDescent="0.2">
      <c r="D2262" s="56"/>
      <c r="E2262" s="56"/>
    </row>
    <row r="2263" spans="4:5" s="10" customFormat="1" ht="15" x14ac:dyDescent="0.2">
      <c r="D2263" s="56"/>
      <c r="E2263" s="56"/>
    </row>
    <row r="2264" spans="4:5" s="10" customFormat="1" ht="15" x14ac:dyDescent="0.2">
      <c r="D2264" s="56"/>
      <c r="E2264" s="56"/>
    </row>
    <row r="2265" spans="4:5" s="10" customFormat="1" ht="15" x14ac:dyDescent="0.2">
      <c r="D2265" s="56"/>
      <c r="E2265" s="56"/>
    </row>
    <row r="2266" spans="4:5" s="10" customFormat="1" ht="15" x14ac:dyDescent="0.2">
      <c r="D2266" s="56"/>
      <c r="E2266" s="56"/>
    </row>
    <row r="2267" spans="4:5" s="10" customFormat="1" ht="15" x14ac:dyDescent="0.2">
      <c r="D2267" s="56"/>
      <c r="E2267" s="56"/>
    </row>
    <row r="2268" spans="4:5" s="10" customFormat="1" ht="15" x14ac:dyDescent="0.2">
      <c r="D2268" s="56"/>
      <c r="E2268" s="56"/>
    </row>
    <row r="2269" spans="4:5" s="10" customFormat="1" ht="15" x14ac:dyDescent="0.2">
      <c r="D2269" s="56"/>
      <c r="E2269" s="56"/>
    </row>
    <row r="2270" spans="4:5" s="10" customFormat="1" ht="15" x14ac:dyDescent="0.2">
      <c r="D2270" s="56"/>
      <c r="E2270" s="56"/>
    </row>
    <row r="2271" spans="4:5" s="10" customFormat="1" ht="15" x14ac:dyDescent="0.2">
      <c r="D2271" s="56"/>
      <c r="E2271" s="56"/>
    </row>
    <row r="2272" spans="4:5" s="10" customFormat="1" ht="15" x14ac:dyDescent="0.2">
      <c r="D2272" s="56"/>
      <c r="E2272" s="56"/>
    </row>
    <row r="2273" spans="4:5" s="10" customFormat="1" ht="15" x14ac:dyDescent="0.2">
      <c r="D2273" s="56"/>
      <c r="E2273" s="56"/>
    </row>
    <row r="2274" spans="4:5" s="10" customFormat="1" ht="15" x14ac:dyDescent="0.2">
      <c r="D2274" s="56"/>
      <c r="E2274" s="56"/>
    </row>
    <row r="2275" spans="4:5" s="10" customFormat="1" ht="15" x14ac:dyDescent="0.2">
      <c r="D2275" s="56"/>
      <c r="E2275" s="56"/>
    </row>
    <row r="2276" spans="4:5" s="10" customFormat="1" ht="15" x14ac:dyDescent="0.2">
      <c r="D2276" s="56"/>
      <c r="E2276" s="56"/>
    </row>
    <row r="2277" spans="4:5" s="10" customFormat="1" ht="15" x14ac:dyDescent="0.2">
      <c r="D2277" s="56"/>
      <c r="E2277" s="56"/>
    </row>
    <row r="2278" spans="4:5" s="10" customFormat="1" ht="15" x14ac:dyDescent="0.2">
      <c r="D2278" s="56"/>
      <c r="E2278" s="56"/>
    </row>
    <row r="2279" spans="4:5" s="10" customFormat="1" ht="15" x14ac:dyDescent="0.2">
      <c r="D2279" s="56"/>
      <c r="E2279" s="56"/>
    </row>
    <row r="2280" spans="4:5" s="10" customFormat="1" ht="15" x14ac:dyDescent="0.2">
      <c r="D2280" s="56"/>
      <c r="E2280" s="56"/>
    </row>
    <row r="2281" spans="4:5" s="10" customFormat="1" ht="15" x14ac:dyDescent="0.2">
      <c r="D2281" s="56"/>
      <c r="E2281" s="56"/>
    </row>
    <row r="2282" spans="4:5" s="10" customFormat="1" ht="15" x14ac:dyDescent="0.2">
      <c r="D2282" s="56"/>
      <c r="E2282" s="56"/>
    </row>
    <row r="2283" spans="4:5" s="10" customFormat="1" ht="15" x14ac:dyDescent="0.2">
      <c r="D2283" s="56"/>
      <c r="E2283" s="56"/>
    </row>
    <row r="2284" spans="4:5" s="10" customFormat="1" ht="15" x14ac:dyDescent="0.2">
      <c r="D2284" s="56"/>
      <c r="E2284" s="56"/>
    </row>
    <row r="2285" spans="4:5" s="10" customFormat="1" ht="15" x14ac:dyDescent="0.2">
      <c r="D2285" s="56"/>
      <c r="E2285" s="56"/>
    </row>
    <row r="2286" spans="4:5" s="10" customFormat="1" ht="15" x14ac:dyDescent="0.2">
      <c r="D2286" s="56"/>
      <c r="E2286" s="56"/>
    </row>
    <row r="2287" spans="4:5" s="10" customFormat="1" ht="15" x14ac:dyDescent="0.2">
      <c r="D2287" s="56"/>
      <c r="E2287" s="56"/>
    </row>
    <row r="2288" spans="4:5" s="10" customFormat="1" ht="15" x14ac:dyDescent="0.2">
      <c r="D2288" s="56"/>
      <c r="E2288" s="56"/>
    </row>
    <row r="2289" spans="4:5" s="10" customFormat="1" ht="15" x14ac:dyDescent="0.2">
      <c r="D2289" s="56"/>
      <c r="E2289" s="56"/>
    </row>
    <row r="2290" spans="4:5" s="10" customFormat="1" ht="15" x14ac:dyDescent="0.2">
      <c r="D2290" s="56"/>
      <c r="E2290" s="56"/>
    </row>
    <row r="2291" spans="4:5" s="10" customFormat="1" ht="15" x14ac:dyDescent="0.2">
      <c r="D2291" s="56"/>
      <c r="E2291" s="56"/>
    </row>
    <row r="2292" spans="4:5" s="10" customFormat="1" ht="15" x14ac:dyDescent="0.2">
      <c r="D2292" s="56"/>
      <c r="E2292" s="56"/>
    </row>
    <row r="2293" spans="4:5" s="10" customFormat="1" ht="15" x14ac:dyDescent="0.2">
      <c r="D2293" s="56"/>
      <c r="E2293" s="56"/>
    </row>
    <row r="2294" spans="4:5" s="10" customFormat="1" ht="15" x14ac:dyDescent="0.2">
      <c r="D2294" s="56"/>
      <c r="E2294" s="56"/>
    </row>
    <row r="2295" spans="4:5" s="10" customFormat="1" ht="15" x14ac:dyDescent="0.2">
      <c r="D2295" s="56"/>
      <c r="E2295" s="56"/>
    </row>
    <row r="2296" spans="4:5" s="10" customFormat="1" ht="15" x14ac:dyDescent="0.2">
      <c r="D2296" s="56"/>
      <c r="E2296" s="56"/>
    </row>
    <row r="2297" spans="4:5" s="10" customFormat="1" ht="15" x14ac:dyDescent="0.2">
      <c r="D2297" s="56"/>
      <c r="E2297" s="56"/>
    </row>
    <row r="2298" spans="4:5" s="10" customFormat="1" ht="15" x14ac:dyDescent="0.2">
      <c r="D2298" s="56"/>
      <c r="E2298" s="56"/>
    </row>
    <row r="2299" spans="4:5" s="10" customFormat="1" ht="15" x14ac:dyDescent="0.2">
      <c r="D2299" s="56"/>
      <c r="E2299" s="56"/>
    </row>
    <row r="2300" spans="4:5" s="10" customFormat="1" ht="15" x14ac:dyDescent="0.2">
      <c r="D2300" s="56"/>
      <c r="E2300" s="56"/>
    </row>
    <row r="2301" spans="4:5" s="10" customFormat="1" ht="15" x14ac:dyDescent="0.2">
      <c r="D2301" s="56"/>
      <c r="E2301" s="56"/>
    </row>
    <row r="2302" spans="4:5" s="10" customFormat="1" ht="15" x14ac:dyDescent="0.2">
      <c r="D2302" s="56"/>
      <c r="E2302" s="56"/>
    </row>
    <row r="2303" spans="4:5" s="10" customFormat="1" ht="15" x14ac:dyDescent="0.2">
      <c r="D2303" s="56"/>
      <c r="E2303" s="56"/>
    </row>
    <row r="2304" spans="4:5" s="10" customFormat="1" ht="15" x14ac:dyDescent="0.2">
      <c r="D2304" s="56"/>
      <c r="E2304" s="56"/>
    </row>
    <row r="2305" spans="4:5" s="10" customFormat="1" ht="15" x14ac:dyDescent="0.2">
      <c r="D2305" s="56"/>
      <c r="E2305" s="56"/>
    </row>
    <row r="2306" spans="4:5" s="10" customFormat="1" ht="15" x14ac:dyDescent="0.2">
      <c r="D2306" s="56"/>
      <c r="E2306" s="56"/>
    </row>
    <row r="2307" spans="4:5" s="10" customFormat="1" ht="15" x14ac:dyDescent="0.2">
      <c r="D2307" s="56"/>
      <c r="E2307" s="56"/>
    </row>
    <row r="2308" spans="4:5" s="10" customFormat="1" ht="15" x14ac:dyDescent="0.2">
      <c r="D2308" s="56"/>
      <c r="E2308" s="56"/>
    </row>
    <row r="2309" spans="4:5" s="10" customFormat="1" ht="15" x14ac:dyDescent="0.2">
      <c r="D2309" s="56"/>
      <c r="E2309" s="56"/>
    </row>
    <row r="2310" spans="4:5" s="10" customFormat="1" ht="15" x14ac:dyDescent="0.2">
      <c r="D2310" s="56"/>
      <c r="E2310" s="56"/>
    </row>
    <row r="2311" spans="4:5" s="10" customFormat="1" ht="15" x14ac:dyDescent="0.2">
      <c r="D2311" s="56"/>
      <c r="E2311" s="56"/>
    </row>
    <row r="2312" spans="4:5" s="10" customFormat="1" ht="15" x14ac:dyDescent="0.2">
      <c r="D2312" s="56"/>
      <c r="E2312" s="56"/>
    </row>
    <row r="2313" spans="4:5" s="10" customFormat="1" ht="15" x14ac:dyDescent="0.2">
      <c r="D2313" s="56"/>
      <c r="E2313" s="56"/>
    </row>
    <row r="2314" spans="4:5" s="10" customFormat="1" ht="15" x14ac:dyDescent="0.2">
      <c r="D2314" s="56"/>
      <c r="E2314" s="56"/>
    </row>
    <row r="2315" spans="4:5" s="10" customFormat="1" ht="15" x14ac:dyDescent="0.2">
      <c r="D2315" s="56"/>
      <c r="E2315" s="56"/>
    </row>
    <row r="2316" spans="4:5" s="10" customFormat="1" ht="15" x14ac:dyDescent="0.2">
      <c r="D2316" s="56"/>
      <c r="E2316" s="56"/>
    </row>
    <row r="2317" spans="4:5" s="10" customFormat="1" ht="15" x14ac:dyDescent="0.2">
      <c r="D2317" s="56"/>
      <c r="E2317" s="56"/>
    </row>
    <row r="2318" spans="4:5" s="10" customFormat="1" ht="15" x14ac:dyDescent="0.2">
      <c r="D2318" s="56"/>
      <c r="E2318" s="56"/>
    </row>
    <row r="2319" spans="4:5" s="10" customFormat="1" ht="15" x14ac:dyDescent="0.2">
      <c r="D2319" s="56"/>
      <c r="E2319" s="56"/>
    </row>
    <row r="2320" spans="4:5" s="10" customFormat="1" ht="15" x14ac:dyDescent="0.2">
      <c r="D2320" s="56"/>
      <c r="E2320" s="56"/>
    </row>
    <row r="2321" spans="4:5" s="10" customFormat="1" ht="15" x14ac:dyDescent="0.2">
      <c r="D2321" s="56"/>
      <c r="E2321" s="56"/>
    </row>
    <row r="2322" spans="4:5" s="10" customFormat="1" ht="15" x14ac:dyDescent="0.2">
      <c r="D2322" s="56"/>
      <c r="E2322" s="56"/>
    </row>
    <row r="2323" spans="4:5" s="10" customFormat="1" ht="15" x14ac:dyDescent="0.2">
      <c r="D2323" s="56"/>
      <c r="E2323" s="56"/>
    </row>
    <row r="2324" spans="4:5" s="10" customFormat="1" ht="15" x14ac:dyDescent="0.2">
      <c r="D2324" s="56"/>
      <c r="E2324" s="56"/>
    </row>
    <row r="2325" spans="4:5" s="10" customFormat="1" ht="15" x14ac:dyDescent="0.2">
      <c r="D2325" s="56"/>
      <c r="E2325" s="56"/>
    </row>
    <row r="2326" spans="4:5" s="10" customFormat="1" ht="15" x14ac:dyDescent="0.2">
      <c r="D2326" s="56"/>
      <c r="E2326" s="56"/>
    </row>
    <row r="2327" spans="4:5" s="10" customFormat="1" ht="15" x14ac:dyDescent="0.2">
      <c r="D2327" s="56"/>
      <c r="E2327" s="56"/>
    </row>
    <row r="2328" spans="4:5" s="10" customFormat="1" ht="15" x14ac:dyDescent="0.2">
      <c r="D2328" s="56"/>
      <c r="E2328" s="56"/>
    </row>
    <row r="2329" spans="4:5" s="10" customFormat="1" ht="15" x14ac:dyDescent="0.2">
      <c r="D2329" s="56"/>
      <c r="E2329" s="56"/>
    </row>
    <row r="2330" spans="4:5" s="10" customFormat="1" ht="15" x14ac:dyDescent="0.2">
      <c r="D2330" s="56"/>
      <c r="E2330" s="56"/>
    </row>
    <row r="2331" spans="4:5" s="10" customFormat="1" ht="15" x14ac:dyDescent="0.2">
      <c r="D2331" s="56"/>
      <c r="E2331" s="56"/>
    </row>
    <row r="2332" spans="4:5" s="10" customFormat="1" ht="15" x14ac:dyDescent="0.2">
      <c r="D2332" s="56"/>
      <c r="E2332" s="56"/>
    </row>
    <row r="2333" spans="4:5" s="10" customFormat="1" ht="15" x14ac:dyDescent="0.2">
      <c r="D2333" s="56"/>
      <c r="E2333" s="56"/>
    </row>
    <row r="2334" spans="4:5" s="10" customFormat="1" ht="15" x14ac:dyDescent="0.2">
      <c r="D2334" s="56"/>
      <c r="E2334" s="56"/>
    </row>
    <row r="2335" spans="4:5" s="10" customFormat="1" ht="15" x14ac:dyDescent="0.2">
      <c r="D2335" s="56"/>
      <c r="E2335" s="56"/>
    </row>
    <row r="2336" spans="4:5" s="10" customFormat="1" ht="15" x14ac:dyDescent="0.2">
      <c r="D2336" s="56"/>
      <c r="E2336" s="56"/>
    </row>
    <row r="2337" spans="4:5" s="10" customFormat="1" ht="15" x14ac:dyDescent="0.2">
      <c r="D2337" s="56"/>
      <c r="E2337" s="56"/>
    </row>
    <row r="2338" spans="4:5" s="10" customFormat="1" ht="15" x14ac:dyDescent="0.2">
      <c r="D2338" s="56"/>
      <c r="E2338" s="56"/>
    </row>
    <row r="2339" spans="4:5" s="10" customFormat="1" ht="15" x14ac:dyDescent="0.2">
      <c r="D2339" s="56"/>
      <c r="E2339" s="56"/>
    </row>
    <row r="2340" spans="4:5" s="10" customFormat="1" ht="15" x14ac:dyDescent="0.2">
      <c r="D2340" s="56"/>
      <c r="E2340" s="56"/>
    </row>
    <row r="2341" spans="4:5" s="10" customFormat="1" ht="15" x14ac:dyDescent="0.2">
      <c r="D2341" s="56"/>
      <c r="E2341" s="56"/>
    </row>
    <row r="2342" spans="4:5" s="10" customFormat="1" ht="15" x14ac:dyDescent="0.2">
      <c r="D2342" s="56"/>
      <c r="E2342" s="56"/>
    </row>
    <row r="2343" spans="4:5" s="10" customFormat="1" ht="15" x14ac:dyDescent="0.2">
      <c r="D2343" s="56"/>
      <c r="E2343" s="56"/>
    </row>
    <row r="2344" spans="4:5" s="10" customFormat="1" ht="15" x14ac:dyDescent="0.2">
      <c r="D2344" s="56"/>
      <c r="E2344" s="56"/>
    </row>
    <row r="2345" spans="4:5" s="10" customFormat="1" ht="15" x14ac:dyDescent="0.2">
      <c r="D2345" s="56"/>
      <c r="E2345" s="56"/>
    </row>
    <row r="2346" spans="4:5" s="10" customFormat="1" ht="15" x14ac:dyDescent="0.2">
      <c r="D2346" s="56"/>
      <c r="E2346" s="56"/>
    </row>
    <row r="2347" spans="4:5" s="10" customFormat="1" ht="15" x14ac:dyDescent="0.2">
      <c r="D2347" s="56"/>
      <c r="E2347" s="56"/>
    </row>
    <row r="2348" spans="4:5" s="10" customFormat="1" ht="15" x14ac:dyDescent="0.2">
      <c r="D2348" s="56"/>
      <c r="E2348" s="56"/>
    </row>
    <row r="2349" spans="4:5" s="10" customFormat="1" ht="15" x14ac:dyDescent="0.2">
      <c r="D2349" s="56"/>
      <c r="E2349" s="56"/>
    </row>
    <row r="2350" spans="4:5" s="10" customFormat="1" ht="15" x14ac:dyDescent="0.2">
      <c r="D2350" s="56"/>
      <c r="E2350" s="56"/>
    </row>
    <row r="2351" spans="4:5" s="10" customFormat="1" ht="15" x14ac:dyDescent="0.2">
      <c r="D2351" s="56"/>
      <c r="E2351" s="56"/>
    </row>
    <row r="2352" spans="4:5" s="10" customFormat="1" ht="15" x14ac:dyDescent="0.2">
      <c r="D2352" s="56"/>
      <c r="E2352" s="56"/>
    </row>
    <row r="2353" spans="4:5" s="10" customFormat="1" ht="15" x14ac:dyDescent="0.2">
      <c r="D2353" s="56"/>
      <c r="E2353" s="56"/>
    </row>
    <row r="2354" spans="4:5" s="10" customFormat="1" ht="15" x14ac:dyDescent="0.2">
      <c r="D2354" s="56"/>
      <c r="E2354" s="56"/>
    </row>
    <row r="2355" spans="4:5" s="10" customFormat="1" ht="15" x14ac:dyDescent="0.2">
      <c r="D2355" s="56"/>
      <c r="E2355" s="56"/>
    </row>
    <row r="2356" spans="4:5" s="10" customFormat="1" ht="15" x14ac:dyDescent="0.2">
      <c r="D2356" s="56"/>
      <c r="E2356" s="56"/>
    </row>
    <row r="2357" spans="4:5" s="10" customFormat="1" ht="15" x14ac:dyDescent="0.2">
      <c r="D2357" s="56"/>
      <c r="E2357" s="56"/>
    </row>
    <row r="2358" spans="4:5" s="10" customFormat="1" ht="15" x14ac:dyDescent="0.2">
      <c r="D2358" s="56"/>
      <c r="E2358" s="56"/>
    </row>
    <row r="2359" spans="4:5" s="10" customFormat="1" ht="15" x14ac:dyDescent="0.2">
      <c r="D2359" s="56"/>
      <c r="E2359" s="56"/>
    </row>
    <row r="2360" spans="4:5" s="10" customFormat="1" ht="15" x14ac:dyDescent="0.2">
      <c r="D2360" s="56"/>
      <c r="E2360" s="56"/>
    </row>
    <row r="2361" spans="4:5" s="10" customFormat="1" ht="15" x14ac:dyDescent="0.2">
      <c r="D2361" s="56"/>
      <c r="E2361" s="56"/>
    </row>
    <row r="2362" spans="4:5" s="10" customFormat="1" ht="15" x14ac:dyDescent="0.2">
      <c r="D2362" s="56"/>
      <c r="E2362" s="56"/>
    </row>
    <row r="2363" spans="4:5" s="10" customFormat="1" ht="15" x14ac:dyDescent="0.2">
      <c r="D2363" s="56"/>
      <c r="E2363" s="56"/>
    </row>
    <row r="2364" spans="4:5" s="10" customFormat="1" ht="15" x14ac:dyDescent="0.2">
      <c r="D2364" s="56"/>
      <c r="E2364" s="56"/>
    </row>
    <row r="2365" spans="4:5" s="10" customFormat="1" ht="15" x14ac:dyDescent="0.2">
      <c r="D2365" s="56"/>
      <c r="E2365" s="56"/>
    </row>
    <row r="2366" spans="4:5" s="10" customFormat="1" ht="15" x14ac:dyDescent="0.2">
      <c r="D2366" s="56"/>
      <c r="E2366" s="56"/>
    </row>
    <row r="2367" spans="4:5" s="10" customFormat="1" ht="15" x14ac:dyDescent="0.2">
      <c r="D2367" s="56"/>
      <c r="E2367" s="56"/>
    </row>
    <row r="2368" spans="4:5" s="10" customFormat="1" ht="15" x14ac:dyDescent="0.2">
      <c r="D2368" s="56"/>
      <c r="E2368" s="56"/>
    </row>
    <row r="2369" spans="4:5" s="10" customFormat="1" ht="15" x14ac:dyDescent="0.2">
      <c r="D2369" s="56"/>
      <c r="E2369" s="56"/>
    </row>
    <row r="2370" spans="4:5" s="10" customFormat="1" ht="15" x14ac:dyDescent="0.2">
      <c r="D2370" s="56"/>
      <c r="E2370" s="56"/>
    </row>
    <row r="2371" spans="4:5" s="10" customFormat="1" ht="15" x14ac:dyDescent="0.2">
      <c r="D2371" s="56"/>
      <c r="E2371" s="56"/>
    </row>
    <row r="2372" spans="4:5" s="10" customFormat="1" ht="15" x14ac:dyDescent="0.2">
      <c r="D2372" s="56"/>
      <c r="E2372" s="56"/>
    </row>
    <row r="2373" spans="4:5" s="10" customFormat="1" ht="15" x14ac:dyDescent="0.2">
      <c r="D2373" s="56"/>
      <c r="E2373" s="56"/>
    </row>
    <row r="2374" spans="4:5" s="10" customFormat="1" ht="15" x14ac:dyDescent="0.2">
      <c r="D2374" s="56"/>
      <c r="E2374" s="56"/>
    </row>
    <row r="2375" spans="4:5" s="10" customFormat="1" ht="15" x14ac:dyDescent="0.2">
      <c r="D2375" s="56"/>
      <c r="E2375" s="56"/>
    </row>
    <row r="2376" spans="4:5" s="10" customFormat="1" ht="15" x14ac:dyDescent="0.2">
      <c r="D2376" s="56"/>
      <c r="E2376" s="56"/>
    </row>
    <row r="2377" spans="4:5" s="10" customFormat="1" ht="15" x14ac:dyDescent="0.2">
      <c r="D2377" s="56"/>
      <c r="E2377" s="56"/>
    </row>
    <row r="2378" spans="4:5" s="10" customFormat="1" ht="15" x14ac:dyDescent="0.2">
      <c r="D2378" s="56"/>
      <c r="E2378" s="56"/>
    </row>
    <row r="2379" spans="4:5" s="10" customFormat="1" ht="15" x14ac:dyDescent="0.2">
      <c r="D2379" s="56"/>
      <c r="E2379" s="56"/>
    </row>
    <row r="2380" spans="4:5" s="10" customFormat="1" ht="15" x14ac:dyDescent="0.2">
      <c r="D2380" s="56"/>
      <c r="E2380" s="56"/>
    </row>
    <row r="2381" spans="4:5" s="10" customFormat="1" ht="15" x14ac:dyDescent="0.2">
      <c r="D2381" s="56"/>
      <c r="E2381" s="56"/>
    </row>
    <row r="2382" spans="4:5" s="10" customFormat="1" ht="15" x14ac:dyDescent="0.2">
      <c r="D2382" s="56"/>
      <c r="E2382" s="56"/>
    </row>
    <row r="2383" spans="4:5" s="10" customFormat="1" ht="15" x14ac:dyDescent="0.2">
      <c r="D2383" s="56"/>
      <c r="E2383" s="56"/>
    </row>
    <row r="2384" spans="4:5" s="10" customFormat="1" ht="15" x14ac:dyDescent="0.2">
      <c r="D2384" s="56"/>
      <c r="E2384" s="56"/>
    </row>
    <row r="2385" spans="4:5" s="10" customFormat="1" ht="15" x14ac:dyDescent="0.2">
      <c r="D2385" s="56"/>
      <c r="E2385" s="56"/>
    </row>
    <row r="2386" spans="4:5" s="10" customFormat="1" ht="15" x14ac:dyDescent="0.2">
      <c r="D2386" s="56"/>
      <c r="E2386" s="56"/>
    </row>
    <row r="2387" spans="4:5" s="10" customFormat="1" ht="15" x14ac:dyDescent="0.2">
      <c r="D2387" s="56"/>
      <c r="E2387" s="56"/>
    </row>
    <row r="2388" spans="4:5" s="10" customFormat="1" ht="15" x14ac:dyDescent="0.2">
      <c r="D2388" s="56"/>
      <c r="E2388" s="56"/>
    </row>
    <row r="2389" spans="4:5" s="10" customFormat="1" ht="15" x14ac:dyDescent="0.2">
      <c r="D2389" s="56"/>
      <c r="E2389" s="56"/>
    </row>
    <row r="2390" spans="4:5" s="10" customFormat="1" ht="15" x14ac:dyDescent="0.2">
      <c r="D2390" s="56"/>
      <c r="E2390" s="56"/>
    </row>
    <row r="2391" spans="4:5" s="10" customFormat="1" ht="15" x14ac:dyDescent="0.2">
      <c r="D2391" s="56"/>
      <c r="E2391" s="56"/>
    </row>
    <row r="2392" spans="4:5" s="10" customFormat="1" ht="15" x14ac:dyDescent="0.2">
      <c r="D2392" s="56"/>
      <c r="E2392" s="56"/>
    </row>
    <row r="2393" spans="4:5" s="10" customFormat="1" ht="15" x14ac:dyDescent="0.2">
      <c r="D2393" s="56"/>
      <c r="E2393" s="56"/>
    </row>
    <row r="2394" spans="4:5" s="10" customFormat="1" ht="15" x14ac:dyDescent="0.2">
      <c r="D2394" s="56"/>
      <c r="E2394" s="56"/>
    </row>
    <row r="2395" spans="4:5" s="10" customFormat="1" ht="15" x14ac:dyDescent="0.2">
      <c r="D2395" s="56"/>
      <c r="E2395" s="56"/>
    </row>
    <row r="2396" spans="4:5" s="10" customFormat="1" ht="15" x14ac:dyDescent="0.2">
      <c r="D2396" s="56"/>
      <c r="E2396" s="56"/>
    </row>
    <row r="2397" spans="4:5" s="10" customFormat="1" ht="15" x14ac:dyDescent="0.2">
      <c r="D2397" s="56"/>
      <c r="E2397" s="56"/>
    </row>
    <row r="2398" spans="4:5" s="10" customFormat="1" ht="15" x14ac:dyDescent="0.2">
      <c r="D2398" s="56"/>
      <c r="E2398" s="56"/>
    </row>
    <row r="2399" spans="4:5" s="10" customFormat="1" ht="15" x14ac:dyDescent="0.2">
      <c r="D2399" s="56"/>
      <c r="E2399" s="56"/>
    </row>
    <row r="2400" spans="4:5" s="10" customFormat="1" ht="15" x14ac:dyDescent="0.2">
      <c r="D2400" s="56"/>
      <c r="E2400" s="56"/>
    </row>
    <row r="2401" spans="4:5" s="10" customFormat="1" ht="15" x14ac:dyDescent="0.2">
      <c r="D2401" s="56"/>
      <c r="E2401" s="56"/>
    </row>
    <row r="2402" spans="4:5" s="10" customFormat="1" ht="15" x14ac:dyDescent="0.2">
      <c r="D2402" s="56"/>
      <c r="E2402" s="56"/>
    </row>
    <row r="2403" spans="4:5" s="10" customFormat="1" ht="15" x14ac:dyDescent="0.2">
      <c r="D2403" s="56"/>
      <c r="E2403" s="56"/>
    </row>
    <row r="2404" spans="4:5" s="10" customFormat="1" ht="15" x14ac:dyDescent="0.2">
      <c r="D2404" s="56"/>
      <c r="E2404" s="56"/>
    </row>
    <row r="2405" spans="4:5" s="10" customFormat="1" ht="15" x14ac:dyDescent="0.2">
      <c r="D2405" s="56"/>
      <c r="E2405" s="56"/>
    </row>
    <row r="2406" spans="4:5" s="10" customFormat="1" ht="15" x14ac:dyDescent="0.2">
      <c r="D2406" s="56"/>
      <c r="E2406" s="56"/>
    </row>
    <row r="2407" spans="4:5" s="10" customFormat="1" ht="15" x14ac:dyDescent="0.2">
      <c r="D2407" s="56"/>
      <c r="E2407" s="56"/>
    </row>
    <row r="2408" spans="4:5" s="10" customFormat="1" ht="15" x14ac:dyDescent="0.2">
      <c r="D2408" s="56"/>
      <c r="E2408" s="56"/>
    </row>
    <row r="2409" spans="4:5" s="10" customFormat="1" ht="15" x14ac:dyDescent="0.2">
      <c r="D2409" s="56"/>
      <c r="E2409" s="56"/>
    </row>
    <row r="2410" spans="4:5" s="10" customFormat="1" ht="15" x14ac:dyDescent="0.2">
      <c r="D2410" s="56"/>
      <c r="E2410" s="56"/>
    </row>
    <row r="2411" spans="4:5" s="10" customFormat="1" ht="15" x14ac:dyDescent="0.2">
      <c r="D2411" s="56"/>
      <c r="E2411" s="56"/>
    </row>
    <row r="2412" spans="4:5" s="10" customFormat="1" ht="15" x14ac:dyDescent="0.2">
      <c r="D2412" s="56"/>
      <c r="E2412" s="56"/>
    </row>
    <row r="2413" spans="4:5" s="10" customFormat="1" ht="15" x14ac:dyDescent="0.2">
      <c r="D2413" s="56"/>
      <c r="E2413" s="56"/>
    </row>
    <row r="2414" spans="4:5" s="10" customFormat="1" ht="15" x14ac:dyDescent="0.2">
      <c r="D2414" s="56"/>
      <c r="E2414" s="56"/>
    </row>
    <row r="2415" spans="4:5" s="10" customFormat="1" ht="15" x14ac:dyDescent="0.2">
      <c r="D2415" s="56"/>
      <c r="E2415" s="56"/>
    </row>
    <row r="2416" spans="4:5" s="10" customFormat="1" ht="15" x14ac:dyDescent="0.2">
      <c r="D2416" s="56"/>
      <c r="E2416" s="56"/>
    </row>
    <row r="2417" spans="4:5" s="10" customFormat="1" ht="15" x14ac:dyDescent="0.2">
      <c r="D2417" s="56"/>
      <c r="E2417" s="56"/>
    </row>
    <row r="2418" spans="4:5" s="10" customFormat="1" ht="15" x14ac:dyDescent="0.2">
      <c r="D2418" s="56"/>
      <c r="E2418" s="56"/>
    </row>
    <row r="2419" spans="4:5" s="10" customFormat="1" ht="15" x14ac:dyDescent="0.2">
      <c r="D2419" s="56"/>
      <c r="E2419" s="56"/>
    </row>
    <row r="2420" spans="4:5" s="10" customFormat="1" ht="15" x14ac:dyDescent="0.2">
      <c r="D2420" s="56"/>
      <c r="E2420" s="56"/>
    </row>
    <row r="2421" spans="4:5" s="10" customFormat="1" ht="15" x14ac:dyDescent="0.2">
      <c r="D2421" s="56"/>
      <c r="E2421" s="56"/>
    </row>
    <row r="2422" spans="4:5" s="10" customFormat="1" ht="15" x14ac:dyDescent="0.2">
      <c r="D2422" s="56"/>
      <c r="E2422" s="56"/>
    </row>
    <row r="2423" spans="4:5" s="10" customFormat="1" ht="15" x14ac:dyDescent="0.2">
      <c r="D2423" s="56"/>
      <c r="E2423" s="56"/>
    </row>
    <row r="2424" spans="4:5" s="10" customFormat="1" ht="15" x14ac:dyDescent="0.2">
      <c r="D2424" s="56"/>
      <c r="E2424" s="56"/>
    </row>
    <row r="2425" spans="4:5" s="10" customFormat="1" ht="15" x14ac:dyDescent="0.2">
      <c r="D2425" s="56"/>
      <c r="E2425" s="56"/>
    </row>
    <row r="2426" spans="4:5" s="10" customFormat="1" ht="15" x14ac:dyDescent="0.2">
      <c r="D2426" s="56"/>
      <c r="E2426" s="56"/>
    </row>
    <row r="2427" spans="4:5" s="10" customFormat="1" ht="15" x14ac:dyDescent="0.2">
      <c r="D2427" s="56"/>
      <c r="E2427" s="56"/>
    </row>
    <row r="2428" spans="4:5" s="10" customFormat="1" ht="15" x14ac:dyDescent="0.2">
      <c r="D2428" s="56"/>
      <c r="E2428" s="56"/>
    </row>
    <row r="2429" spans="4:5" s="10" customFormat="1" ht="15" x14ac:dyDescent="0.2">
      <c r="D2429" s="56"/>
      <c r="E2429" s="56"/>
    </row>
    <row r="2430" spans="4:5" s="10" customFormat="1" ht="15" x14ac:dyDescent="0.2">
      <c r="D2430" s="56"/>
      <c r="E2430" s="56"/>
    </row>
    <row r="2431" spans="4:5" s="10" customFormat="1" ht="15" x14ac:dyDescent="0.2">
      <c r="D2431" s="56"/>
      <c r="E2431" s="56"/>
    </row>
    <row r="2432" spans="4:5" s="10" customFormat="1" ht="15" x14ac:dyDescent="0.2">
      <c r="D2432" s="56"/>
      <c r="E2432" s="56"/>
    </row>
    <row r="2433" spans="4:5" s="10" customFormat="1" ht="15" x14ac:dyDescent="0.2">
      <c r="D2433" s="56"/>
      <c r="E2433" s="56"/>
    </row>
    <row r="2434" spans="4:5" s="10" customFormat="1" ht="15" x14ac:dyDescent="0.2">
      <c r="D2434" s="56"/>
      <c r="E2434" s="56"/>
    </row>
    <row r="2435" spans="4:5" s="10" customFormat="1" ht="15" x14ac:dyDescent="0.2">
      <c r="D2435" s="56"/>
      <c r="E2435" s="56"/>
    </row>
    <row r="2436" spans="4:5" s="10" customFormat="1" ht="15" x14ac:dyDescent="0.2">
      <c r="D2436" s="56"/>
      <c r="E2436" s="56"/>
    </row>
    <row r="2437" spans="4:5" s="10" customFormat="1" ht="15" x14ac:dyDescent="0.2">
      <c r="D2437" s="56"/>
      <c r="E2437" s="56"/>
    </row>
    <row r="2438" spans="4:5" s="10" customFormat="1" ht="15" x14ac:dyDescent="0.2">
      <c r="D2438" s="56"/>
      <c r="E2438" s="56"/>
    </row>
    <row r="2439" spans="4:5" s="10" customFormat="1" ht="15" x14ac:dyDescent="0.2">
      <c r="D2439" s="56"/>
      <c r="E2439" s="56"/>
    </row>
    <row r="2440" spans="4:5" s="10" customFormat="1" ht="15" x14ac:dyDescent="0.2">
      <c r="D2440" s="56"/>
      <c r="E2440" s="56"/>
    </row>
    <row r="2441" spans="4:5" s="10" customFormat="1" ht="15" x14ac:dyDescent="0.2">
      <c r="D2441" s="56"/>
      <c r="E2441" s="56"/>
    </row>
    <row r="2442" spans="4:5" s="10" customFormat="1" ht="15" x14ac:dyDescent="0.2">
      <c r="D2442" s="56"/>
      <c r="E2442" s="56"/>
    </row>
    <row r="2443" spans="4:5" s="10" customFormat="1" ht="15" x14ac:dyDescent="0.2">
      <c r="D2443" s="56"/>
      <c r="E2443" s="56"/>
    </row>
    <row r="2444" spans="4:5" s="10" customFormat="1" ht="15" x14ac:dyDescent="0.2">
      <c r="D2444" s="56"/>
      <c r="E2444" s="56"/>
    </row>
    <row r="2445" spans="4:5" s="10" customFormat="1" ht="15" x14ac:dyDescent="0.2">
      <c r="D2445" s="56"/>
      <c r="E2445" s="56"/>
    </row>
    <row r="2446" spans="4:5" s="10" customFormat="1" ht="15" x14ac:dyDescent="0.2">
      <c r="D2446" s="56"/>
      <c r="E2446" s="56"/>
    </row>
    <row r="2447" spans="4:5" s="10" customFormat="1" ht="15" x14ac:dyDescent="0.2">
      <c r="D2447" s="56"/>
      <c r="E2447" s="56"/>
    </row>
    <row r="2448" spans="4:5" s="10" customFormat="1" ht="15" x14ac:dyDescent="0.2">
      <c r="D2448" s="56"/>
      <c r="E2448" s="56"/>
    </row>
    <row r="2449" spans="4:5" s="10" customFormat="1" ht="15" x14ac:dyDescent="0.2">
      <c r="D2449" s="56"/>
      <c r="E2449" s="56"/>
    </row>
    <row r="2450" spans="4:5" s="10" customFormat="1" ht="15" x14ac:dyDescent="0.2">
      <c r="D2450" s="56"/>
      <c r="E2450" s="56"/>
    </row>
    <row r="2451" spans="4:5" s="10" customFormat="1" ht="15" x14ac:dyDescent="0.2">
      <c r="D2451" s="56"/>
      <c r="E2451" s="56"/>
    </row>
    <row r="2452" spans="4:5" s="10" customFormat="1" ht="15" x14ac:dyDescent="0.2">
      <c r="D2452" s="56"/>
      <c r="E2452" s="56"/>
    </row>
    <row r="2453" spans="4:5" s="10" customFormat="1" ht="15" x14ac:dyDescent="0.2">
      <c r="D2453" s="56"/>
      <c r="E2453" s="56"/>
    </row>
    <row r="2454" spans="4:5" s="10" customFormat="1" ht="15" x14ac:dyDescent="0.2">
      <c r="D2454" s="56"/>
      <c r="E2454" s="56"/>
    </row>
    <row r="2455" spans="4:5" s="10" customFormat="1" ht="15" x14ac:dyDescent="0.2">
      <c r="D2455" s="56"/>
      <c r="E2455" s="56"/>
    </row>
    <row r="2456" spans="4:5" s="10" customFormat="1" ht="15" x14ac:dyDescent="0.2">
      <c r="D2456" s="56"/>
      <c r="E2456" s="56"/>
    </row>
    <row r="2457" spans="4:5" s="10" customFormat="1" ht="15" x14ac:dyDescent="0.2">
      <c r="D2457" s="56"/>
      <c r="E2457" s="56"/>
    </row>
    <row r="2458" spans="4:5" s="10" customFormat="1" ht="15" x14ac:dyDescent="0.2">
      <c r="D2458" s="56"/>
      <c r="E2458" s="56"/>
    </row>
    <row r="2459" spans="4:5" s="10" customFormat="1" ht="15" x14ac:dyDescent="0.2">
      <c r="D2459" s="56"/>
      <c r="E2459" s="56"/>
    </row>
    <row r="2460" spans="4:5" s="10" customFormat="1" ht="15" x14ac:dyDescent="0.2">
      <c r="D2460" s="56"/>
      <c r="E2460" s="56"/>
    </row>
    <row r="2461" spans="4:5" s="10" customFormat="1" ht="15" x14ac:dyDescent="0.2">
      <c r="D2461" s="56"/>
      <c r="E2461" s="56"/>
    </row>
    <row r="2462" spans="4:5" s="10" customFormat="1" ht="15" x14ac:dyDescent="0.2">
      <c r="D2462" s="56"/>
      <c r="E2462" s="56"/>
    </row>
    <row r="2463" spans="4:5" s="10" customFormat="1" ht="15" x14ac:dyDescent="0.2">
      <c r="D2463" s="56"/>
      <c r="E2463" s="56"/>
    </row>
    <row r="2464" spans="4:5" s="10" customFormat="1" ht="15" x14ac:dyDescent="0.2">
      <c r="D2464" s="56"/>
      <c r="E2464" s="56"/>
    </row>
    <row r="2465" spans="4:5" s="10" customFormat="1" ht="15" x14ac:dyDescent="0.2">
      <c r="D2465" s="56"/>
      <c r="E2465" s="56"/>
    </row>
    <row r="2466" spans="4:5" s="10" customFormat="1" ht="15" x14ac:dyDescent="0.2">
      <c r="D2466" s="56"/>
      <c r="E2466" s="56"/>
    </row>
    <row r="2467" spans="4:5" s="10" customFormat="1" ht="15" x14ac:dyDescent="0.2">
      <c r="D2467" s="56"/>
      <c r="E2467" s="56"/>
    </row>
    <row r="2468" spans="4:5" s="10" customFormat="1" ht="15" x14ac:dyDescent="0.2">
      <c r="D2468" s="56"/>
      <c r="E2468" s="56"/>
    </row>
    <row r="2469" spans="4:5" s="10" customFormat="1" ht="15" x14ac:dyDescent="0.2">
      <c r="D2469" s="56"/>
      <c r="E2469" s="56"/>
    </row>
    <row r="2470" spans="4:5" s="10" customFormat="1" ht="15" x14ac:dyDescent="0.2">
      <c r="D2470" s="56"/>
      <c r="E2470" s="56"/>
    </row>
    <row r="2471" spans="4:5" s="10" customFormat="1" ht="15" x14ac:dyDescent="0.2">
      <c r="D2471" s="56"/>
      <c r="E2471" s="56"/>
    </row>
    <row r="2472" spans="4:5" s="10" customFormat="1" ht="15" x14ac:dyDescent="0.2">
      <c r="D2472" s="56"/>
      <c r="E2472" s="56"/>
    </row>
    <row r="2473" spans="4:5" s="10" customFormat="1" ht="15" x14ac:dyDescent="0.2">
      <c r="D2473" s="56"/>
      <c r="E2473" s="56"/>
    </row>
    <row r="2474" spans="4:5" s="10" customFormat="1" ht="15" x14ac:dyDescent="0.2">
      <c r="D2474" s="56"/>
      <c r="E2474" s="56"/>
    </row>
    <row r="2475" spans="4:5" s="10" customFormat="1" ht="15" x14ac:dyDescent="0.2">
      <c r="D2475" s="56"/>
      <c r="E2475" s="56"/>
    </row>
    <row r="2476" spans="4:5" s="10" customFormat="1" ht="15" x14ac:dyDescent="0.2">
      <c r="D2476" s="56"/>
      <c r="E2476" s="56"/>
    </row>
    <row r="2477" spans="4:5" s="10" customFormat="1" ht="15" x14ac:dyDescent="0.2">
      <c r="D2477" s="56"/>
      <c r="E2477" s="56"/>
    </row>
    <row r="2478" spans="4:5" s="10" customFormat="1" ht="15" x14ac:dyDescent="0.2">
      <c r="D2478" s="56"/>
      <c r="E2478" s="56"/>
    </row>
    <row r="2479" spans="4:5" s="10" customFormat="1" ht="15" x14ac:dyDescent="0.2">
      <c r="D2479" s="56"/>
      <c r="E2479" s="56"/>
    </row>
    <row r="2480" spans="4:5" s="10" customFormat="1" ht="15" x14ac:dyDescent="0.2">
      <c r="D2480" s="56"/>
      <c r="E2480" s="56"/>
    </row>
    <row r="2481" spans="4:5" s="10" customFormat="1" ht="15" x14ac:dyDescent="0.2">
      <c r="D2481" s="56"/>
      <c r="E2481" s="56"/>
    </row>
    <row r="2482" spans="4:5" s="10" customFormat="1" ht="15" x14ac:dyDescent="0.2">
      <c r="D2482" s="56"/>
      <c r="E2482" s="56"/>
    </row>
    <row r="2483" spans="4:5" s="10" customFormat="1" ht="15" x14ac:dyDescent="0.2">
      <c r="D2483" s="56"/>
      <c r="E2483" s="56"/>
    </row>
    <row r="2484" spans="4:5" s="10" customFormat="1" ht="15" x14ac:dyDescent="0.2">
      <c r="D2484" s="56"/>
      <c r="E2484" s="56"/>
    </row>
    <row r="2485" spans="4:5" s="10" customFormat="1" ht="15" x14ac:dyDescent="0.2">
      <c r="D2485" s="56"/>
      <c r="E2485" s="56"/>
    </row>
    <row r="2486" spans="4:5" s="10" customFormat="1" ht="15" x14ac:dyDescent="0.2">
      <c r="D2486" s="56"/>
      <c r="E2486" s="56"/>
    </row>
    <row r="2487" spans="4:5" s="10" customFormat="1" ht="15" x14ac:dyDescent="0.2">
      <c r="D2487" s="56"/>
      <c r="E2487" s="56"/>
    </row>
    <row r="2488" spans="4:5" s="10" customFormat="1" ht="15" x14ac:dyDescent="0.2">
      <c r="D2488" s="56"/>
      <c r="E2488" s="56"/>
    </row>
    <row r="2489" spans="4:5" s="10" customFormat="1" ht="15" x14ac:dyDescent="0.2">
      <c r="D2489" s="56"/>
      <c r="E2489" s="56"/>
    </row>
    <row r="2490" spans="4:5" s="10" customFormat="1" ht="15" x14ac:dyDescent="0.2">
      <c r="D2490" s="56"/>
      <c r="E2490" s="56"/>
    </row>
    <row r="2491" spans="4:5" s="10" customFormat="1" ht="15" x14ac:dyDescent="0.2">
      <c r="D2491" s="56"/>
      <c r="E2491" s="56"/>
    </row>
    <row r="2492" spans="4:5" s="10" customFormat="1" ht="15" x14ac:dyDescent="0.2">
      <c r="D2492" s="56"/>
      <c r="E2492" s="56"/>
    </row>
    <row r="2493" spans="4:5" s="10" customFormat="1" ht="15" x14ac:dyDescent="0.2">
      <c r="D2493" s="56"/>
      <c r="E2493" s="56"/>
    </row>
    <row r="2494" spans="4:5" s="10" customFormat="1" ht="15" x14ac:dyDescent="0.2">
      <c r="D2494" s="56"/>
      <c r="E2494" s="56"/>
    </row>
    <row r="2495" spans="4:5" s="10" customFormat="1" ht="15" x14ac:dyDescent="0.2">
      <c r="D2495" s="56"/>
      <c r="E2495" s="56"/>
    </row>
    <row r="2496" spans="4:5" s="10" customFormat="1" ht="15" x14ac:dyDescent="0.2">
      <c r="D2496" s="56"/>
      <c r="E2496" s="56"/>
    </row>
    <row r="2497" spans="4:5" s="10" customFormat="1" ht="15" x14ac:dyDescent="0.2">
      <c r="D2497" s="56"/>
      <c r="E2497" s="56"/>
    </row>
    <row r="2498" spans="4:5" s="10" customFormat="1" ht="15" x14ac:dyDescent="0.2">
      <c r="D2498" s="56"/>
      <c r="E2498" s="56"/>
    </row>
    <row r="2499" spans="4:5" s="10" customFormat="1" ht="15" x14ac:dyDescent="0.2">
      <c r="D2499" s="56"/>
      <c r="E2499" s="56"/>
    </row>
    <row r="2500" spans="4:5" s="10" customFormat="1" ht="15" x14ac:dyDescent="0.2">
      <c r="D2500" s="56"/>
      <c r="E2500" s="56"/>
    </row>
    <row r="2501" spans="4:5" s="10" customFormat="1" ht="15" x14ac:dyDescent="0.2">
      <c r="D2501" s="56"/>
      <c r="E2501" s="56"/>
    </row>
    <row r="2502" spans="4:5" s="10" customFormat="1" ht="15" x14ac:dyDescent="0.2">
      <c r="D2502" s="56"/>
      <c r="E2502" s="56"/>
    </row>
    <row r="2503" spans="4:5" s="10" customFormat="1" ht="15" x14ac:dyDescent="0.2">
      <c r="D2503" s="56"/>
      <c r="E2503" s="56"/>
    </row>
    <row r="2504" spans="4:5" s="10" customFormat="1" ht="15" x14ac:dyDescent="0.2">
      <c r="D2504" s="56"/>
      <c r="E2504" s="56"/>
    </row>
    <row r="2505" spans="4:5" s="10" customFormat="1" ht="15" x14ac:dyDescent="0.2">
      <c r="D2505" s="56"/>
      <c r="E2505" s="56"/>
    </row>
    <row r="2506" spans="4:5" s="10" customFormat="1" ht="15" x14ac:dyDescent="0.2">
      <c r="D2506" s="56"/>
      <c r="E2506" s="56"/>
    </row>
    <row r="2507" spans="4:5" s="10" customFormat="1" ht="15" x14ac:dyDescent="0.2">
      <c r="D2507" s="56"/>
      <c r="E2507" s="56"/>
    </row>
    <row r="2508" spans="4:5" s="10" customFormat="1" ht="15" x14ac:dyDescent="0.2">
      <c r="D2508" s="56"/>
      <c r="E2508" s="56"/>
    </row>
    <row r="2509" spans="4:5" s="10" customFormat="1" ht="15" x14ac:dyDescent="0.2">
      <c r="D2509" s="56"/>
      <c r="E2509" s="56"/>
    </row>
    <row r="2510" spans="4:5" s="10" customFormat="1" ht="15" x14ac:dyDescent="0.2">
      <c r="D2510" s="56"/>
      <c r="E2510" s="56"/>
    </row>
    <row r="2511" spans="4:5" s="10" customFormat="1" ht="15" x14ac:dyDescent="0.2">
      <c r="D2511" s="56"/>
      <c r="E2511" s="56"/>
    </row>
    <row r="2512" spans="4:5" s="10" customFormat="1" ht="15" x14ac:dyDescent="0.2">
      <c r="D2512" s="56"/>
      <c r="E2512" s="56"/>
    </row>
    <row r="2513" spans="4:5" s="10" customFormat="1" ht="15" x14ac:dyDescent="0.2">
      <c r="D2513" s="56"/>
      <c r="E2513" s="56"/>
    </row>
    <row r="2514" spans="4:5" s="10" customFormat="1" ht="15" x14ac:dyDescent="0.2">
      <c r="D2514" s="56"/>
      <c r="E2514" s="56"/>
    </row>
    <row r="2515" spans="4:5" s="10" customFormat="1" ht="15" x14ac:dyDescent="0.2">
      <c r="D2515" s="56"/>
      <c r="E2515" s="56"/>
    </row>
    <row r="2516" spans="4:5" s="10" customFormat="1" ht="15" x14ac:dyDescent="0.2">
      <c r="D2516" s="56"/>
      <c r="E2516" s="56"/>
    </row>
    <row r="2517" spans="4:5" s="10" customFormat="1" ht="15" x14ac:dyDescent="0.2">
      <c r="D2517" s="56"/>
      <c r="E2517" s="56"/>
    </row>
    <row r="2518" spans="4:5" s="10" customFormat="1" ht="15" x14ac:dyDescent="0.2">
      <c r="D2518" s="56"/>
      <c r="E2518" s="56"/>
    </row>
    <row r="2519" spans="4:5" s="10" customFormat="1" ht="15" x14ac:dyDescent="0.2">
      <c r="D2519" s="56"/>
      <c r="E2519" s="56"/>
    </row>
    <row r="2520" spans="4:5" s="10" customFormat="1" ht="15" x14ac:dyDescent="0.2">
      <c r="D2520" s="56"/>
      <c r="E2520" s="56"/>
    </row>
    <row r="2521" spans="4:5" s="10" customFormat="1" ht="15" x14ac:dyDescent="0.2">
      <c r="D2521" s="56"/>
      <c r="E2521" s="56"/>
    </row>
    <row r="2522" spans="4:5" s="10" customFormat="1" ht="15" x14ac:dyDescent="0.2">
      <c r="D2522" s="56"/>
      <c r="E2522" s="56"/>
    </row>
    <row r="2523" spans="4:5" s="10" customFormat="1" ht="15" x14ac:dyDescent="0.2">
      <c r="D2523" s="56"/>
      <c r="E2523" s="56"/>
    </row>
    <row r="2524" spans="4:5" s="10" customFormat="1" ht="15" x14ac:dyDescent="0.2">
      <c r="D2524" s="56"/>
      <c r="E2524" s="56"/>
    </row>
    <row r="2525" spans="4:5" s="10" customFormat="1" ht="15" x14ac:dyDescent="0.2">
      <c r="D2525" s="56"/>
      <c r="E2525" s="56"/>
    </row>
    <row r="2526" spans="4:5" s="10" customFormat="1" ht="15" x14ac:dyDescent="0.2">
      <c r="D2526" s="56"/>
      <c r="E2526" s="56"/>
    </row>
    <row r="2527" spans="4:5" s="10" customFormat="1" ht="15" x14ac:dyDescent="0.2">
      <c r="D2527" s="56"/>
      <c r="E2527" s="56"/>
    </row>
    <row r="2528" spans="4:5" s="10" customFormat="1" ht="15" x14ac:dyDescent="0.2">
      <c r="D2528" s="56"/>
      <c r="E2528" s="56"/>
    </row>
    <row r="2529" spans="4:5" s="10" customFormat="1" ht="15" x14ac:dyDescent="0.2">
      <c r="D2529" s="56"/>
      <c r="E2529" s="56"/>
    </row>
    <row r="2530" spans="4:5" s="10" customFormat="1" ht="15" x14ac:dyDescent="0.2">
      <c r="D2530" s="56"/>
      <c r="E2530" s="56"/>
    </row>
    <row r="2531" spans="4:5" s="10" customFormat="1" ht="15" x14ac:dyDescent="0.2">
      <c r="D2531" s="56"/>
      <c r="E2531" s="56"/>
    </row>
    <row r="2532" spans="4:5" s="10" customFormat="1" ht="15" x14ac:dyDescent="0.2">
      <c r="D2532" s="56"/>
      <c r="E2532" s="56"/>
    </row>
    <row r="2533" spans="4:5" s="10" customFormat="1" ht="15" x14ac:dyDescent="0.2">
      <c r="D2533" s="56"/>
      <c r="E2533" s="56"/>
    </row>
    <row r="2534" spans="4:5" s="10" customFormat="1" ht="15" x14ac:dyDescent="0.2">
      <c r="D2534" s="56"/>
      <c r="E2534" s="56"/>
    </row>
    <row r="2535" spans="4:5" s="10" customFormat="1" ht="15" x14ac:dyDescent="0.2">
      <c r="D2535" s="56"/>
      <c r="E2535" s="56"/>
    </row>
    <row r="2536" spans="4:5" s="10" customFormat="1" ht="15" x14ac:dyDescent="0.2">
      <c r="D2536" s="56"/>
      <c r="E2536" s="56"/>
    </row>
    <row r="2537" spans="4:5" s="10" customFormat="1" ht="15" x14ac:dyDescent="0.2">
      <c r="D2537" s="56"/>
      <c r="E2537" s="56"/>
    </row>
    <row r="2538" spans="4:5" s="10" customFormat="1" ht="15" x14ac:dyDescent="0.2">
      <c r="D2538" s="56"/>
      <c r="E2538" s="56"/>
    </row>
    <row r="2539" spans="4:5" s="10" customFormat="1" ht="15" x14ac:dyDescent="0.2">
      <c r="D2539" s="56"/>
      <c r="E2539" s="56"/>
    </row>
    <row r="2540" spans="4:5" s="10" customFormat="1" ht="15" x14ac:dyDescent="0.2">
      <c r="D2540" s="56"/>
      <c r="E2540" s="56"/>
    </row>
    <row r="2541" spans="4:5" s="10" customFormat="1" ht="15" x14ac:dyDescent="0.2">
      <c r="D2541" s="56"/>
      <c r="E2541" s="56"/>
    </row>
    <row r="2542" spans="4:5" s="10" customFormat="1" ht="15" x14ac:dyDescent="0.2">
      <c r="D2542" s="56"/>
      <c r="E2542" s="56"/>
    </row>
    <row r="2543" spans="4:5" s="10" customFormat="1" ht="15" x14ac:dyDescent="0.2">
      <c r="D2543" s="56"/>
      <c r="E2543" s="56"/>
    </row>
    <row r="2544" spans="4:5" s="10" customFormat="1" ht="15" x14ac:dyDescent="0.2">
      <c r="D2544" s="56"/>
      <c r="E2544" s="56"/>
    </row>
    <row r="2545" spans="4:5" s="10" customFormat="1" ht="15" x14ac:dyDescent="0.2">
      <c r="D2545" s="56"/>
      <c r="E2545" s="56"/>
    </row>
    <row r="2546" spans="4:5" s="10" customFormat="1" ht="15" x14ac:dyDescent="0.2">
      <c r="D2546" s="56"/>
      <c r="E2546" s="56"/>
    </row>
    <row r="2547" spans="4:5" s="10" customFormat="1" ht="15" x14ac:dyDescent="0.2">
      <c r="D2547" s="56"/>
      <c r="E2547" s="56"/>
    </row>
    <row r="2548" spans="4:5" s="10" customFormat="1" ht="15" x14ac:dyDescent="0.2">
      <c r="D2548" s="56"/>
      <c r="E2548" s="56"/>
    </row>
    <row r="2549" spans="4:5" s="10" customFormat="1" ht="15" x14ac:dyDescent="0.2">
      <c r="D2549" s="56"/>
      <c r="E2549" s="56"/>
    </row>
    <row r="2550" spans="4:5" s="10" customFormat="1" ht="15" x14ac:dyDescent="0.2">
      <c r="D2550" s="56"/>
      <c r="E2550" s="56"/>
    </row>
    <row r="2551" spans="4:5" s="10" customFormat="1" ht="15" x14ac:dyDescent="0.2">
      <c r="D2551" s="56"/>
      <c r="E2551" s="56"/>
    </row>
    <row r="2552" spans="4:5" s="10" customFormat="1" ht="15" x14ac:dyDescent="0.2">
      <c r="D2552" s="56"/>
      <c r="E2552" s="56"/>
    </row>
    <row r="2553" spans="4:5" s="10" customFormat="1" ht="15" x14ac:dyDescent="0.2">
      <c r="D2553" s="56"/>
      <c r="E2553" s="56"/>
    </row>
    <row r="2554" spans="4:5" s="10" customFormat="1" ht="15" x14ac:dyDescent="0.2">
      <c r="D2554" s="56"/>
      <c r="E2554" s="56"/>
    </row>
    <row r="2555" spans="4:5" s="10" customFormat="1" ht="15" x14ac:dyDescent="0.2">
      <c r="D2555" s="56"/>
      <c r="E2555" s="56"/>
    </row>
    <row r="2556" spans="4:5" s="10" customFormat="1" ht="15" x14ac:dyDescent="0.2">
      <c r="D2556" s="56"/>
      <c r="E2556" s="56"/>
    </row>
    <row r="2557" spans="4:5" s="10" customFormat="1" ht="15" x14ac:dyDescent="0.2">
      <c r="D2557" s="56"/>
      <c r="E2557" s="56"/>
    </row>
    <row r="2558" spans="4:5" s="10" customFormat="1" ht="15" x14ac:dyDescent="0.2">
      <c r="D2558" s="56"/>
      <c r="E2558" s="56"/>
    </row>
    <row r="2559" spans="4:5" s="10" customFormat="1" ht="15" x14ac:dyDescent="0.2">
      <c r="D2559" s="56"/>
      <c r="E2559" s="56"/>
    </row>
    <row r="2560" spans="4:5" s="10" customFormat="1" ht="15" x14ac:dyDescent="0.2">
      <c r="D2560" s="56"/>
      <c r="E2560" s="56"/>
    </row>
    <row r="2561" spans="4:5" s="10" customFormat="1" ht="15" x14ac:dyDescent="0.2">
      <c r="D2561" s="56"/>
      <c r="E2561" s="56"/>
    </row>
    <row r="2562" spans="4:5" s="10" customFormat="1" ht="15" x14ac:dyDescent="0.2">
      <c r="D2562" s="56"/>
      <c r="E2562" s="56"/>
    </row>
    <row r="2563" spans="4:5" s="10" customFormat="1" ht="15" x14ac:dyDescent="0.2">
      <c r="D2563" s="56"/>
      <c r="E2563" s="56"/>
    </row>
    <row r="2564" spans="4:5" s="10" customFormat="1" ht="15" x14ac:dyDescent="0.2">
      <c r="D2564" s="56"/>
      <c r="E2564" s="56"/>
    </row>
    <row r="2565" spans="4:5" s="10" customFormat="1" ht="15" x14ac:dyDescent="0.2">
      <c r="D2565" s="56"/>
      <c r="E2565" s="56"/>
    </row>
    <row r="2566" spans="4:5" s="10" customFormat="1" ht="15" x14ac:dyDescent="0.2">
      <c r="D2566" s="56"/>
      <c r="E2566" s="56"/>
    </row>
    <row r="2567" spans="4:5" s="10" customFormat="1" ht="15" x14ac:dyDescent="0.2">
      <c r="D2567" s="56"/>
      <c r="E2567" s="56"/>
    </row>
    <row r="2568" spans="4:5" s="10" customFormat="1" ht="15" x14ac:dyDescent="0.2">
      <c r="D2568" s="56"/>
      <c r="E2568" s="56"/>
    </row>
    <row r="2569" spans="4:5" s="10" customFormat="1" ht="15" x14ac:dyDescent="0.2">
      <c r="D2569" s="56"/>
      <c r="E2569" s="56"/>
    </row>
    <row r="2570" spans="4:5" s="10" customFormat="1" ht="15" x14ac:dyDescent="0.2">
      <c r="D2570" s="56"/>
      <c r="E2570" s="56"/>
    </row>
    <row r="2571" spans="4:5" s="10" customFormat="1" ht="15" x14ac:dyDescent="0.2">
      <c r="D2571" s="56"/>
      <c r="E2571" s="56"/>
    </row>
    <row r="2572" spans="4:5" s="10" customFormat="1" ht="15" x14ac:dyDescent="0.2">
      <c r="D2572" s="56"/>
      <c r="E2572" s="56"/>
    </row>
    <row r="2573" spans="4:5" s="10" customFormat="1" ht="15" x14ac:dyDescent="0.2">
      <c r="D2573" s="56"/>
      <c r="E2573" s="56"/>
    </row>
    <row r="2574" spans="4:5" s="10" customFormat="1" ht="15" x14ac:dyDescent="0.2">
      <c r="D2574" s="56"/>
      <c r="E2574" s="56"/>
    </row>
    <row r="2575" spans="4:5" s="10" customFormat="1" ht="15" x14ac:dyDescent="0.2">
      <c r="D2575" s="56"/>
      <c r="E2575" s="56"/>
    </row>
    <row r="2576" spans="4:5" s="10" customFormat="1" ht="15" x14ac:dyDescent="0.2">
      <c r="D2576" s="56"/>
      <c r="E2576" s="56"/>
    </row>
    <row r="2577" spans="4:5" s="10" customFormat="1" ht="15" x14ac:dyDescent="0.2">
      <c r="D2577" s="56"/>
      <c r="E2577" s="56"/>
    </row>
    <row r="2578" spans="4:5" s="10" customFormat="1" ht="15" x14ac:dyDescent="0.2">
      <c r="D2578" s="56"/>
      <c r="E2578" s="56"/>
    </row>
    <row r="2579" spans="4:5" s="10" customFormat="1" ht="15" x14ac:dyDescent="0.2">
      <c r="D2579" s="56"/>
      <c r="E2579" s="56"/>
    </row>
    <row r="2580" spans="4:5" s="10" customFormat="1" ht="15" x14ac:dyDescent="0.2">
      <c r="D2580" s="56"/>
      <c r="E2580" s="56"/>
    </row>
    <row r="2581" spans="4:5" s="10" customFormat="1" ht="15" x14ac:dyDescent="0.2">
      <c r="D2581" s="56"/>
      <c r="E2581" s="56"/>
    </row>
    <row r="2582" spans="4:5" s="10" customFormat="1" ht="15" x14ac:dyDescent="0.2">
      <c r="D2582" s="56"/>
      <c r="E2582" s="56"/>
    </row>
    <row r="2583" spans="4:5" s="10" customFormat="1" ht="15" x14ac:dyDescent="0.2">
      <c r="D2583" s="56"/>
      <c r="E2583" s="56"/>
    </row>
    <row r="2584" spans="4:5" s="10" customFormat="1" ht="15" x14ac:dyDescent="0.2">
      <c r="D2584" s="56"/>
      <c r="E2584" s="56"/>
    </row>
    <row r="2585" spans="4:5" s="10" customFormat="1" ht="15" x14ac:dyDescent="0.2">
      <c r="D2585" s="56"/>
      <c r="E2585" s="56"/>
    </row>
    <row r="2586" spans="4:5" s="10" customFormat="1" ht="15" x14ac:dyDescent="0.2">
      <c r="D2586" s="56"/>
      <c r="E2586" s="56"/>
    </row>
    <row r="2587" spans="4:5" s="10" customFormat="1" ht="15" x14ac:dyDescent="0.2">
      <c r="D2587" s="56"/>
      <c r="E2587" s="56"/>
    </row>
    <row r="2588" spans="4:5" s="10" customFormat="1" ht="15" x14ac:dyDescent="0.2">
      <c r="D2588" s="56"/>
      <c r="E2588" s="56"/>
    </row>
    <row r="2589" spans="4:5" s="10" customFormat="1" ht="15" x14ac:dyDescent="0.2">
      <c r="D2589" s="56"/>
      <c r="E2589" s="56"/>
    </row>
    <row r="2590" spans="4:5" s="10" customFormat="1" ht="15" x14ac:dyDescent="0.2">
      <c r="D2590" s="56"/>
      <c r="E2590" s="56"/>
    </row>
    <row r="2591" spans="4:5" s="10" customFormat="1" ht="15" x14ac:dyDescent="0.2">
      <c r="D2591" s="56"/>
      <c r="E2591" s="56"/>
    </row>
    <row r="2592" spans="4:5" s="10" customFormat="1" ht="15" x14ac:dyDescent="0.2">
      <c r="D2592" s="56"/>
      <c r="E2592" s="56"/>
    </row>
    <row r="2593" spans="4:5" s="10" customFormat="1" ht="15" x14ac:dyDescent="0.2">
      <c r="D2593" s="56"/>
      <c r="E2593" s="56"/>
    </row>
    <row r="2594" spans="4:5" s="10" customFormat="1" ht="15" x14ac:dyDescent="0.2">
      <c r="D2594" s="56"/>
      <c r="E2594" s="56"/>
    </row>
    <row r="2595" spans="4:5" s="10" customFormat="1" ht="15" x14ac:dyDescent="0.2">
      <c r="D2595" s="56"/>
      <c r="E2595" s="56"/>
    </row>
    <row r="2596" spans="4:5" s="10" customFormat="1" ht="15" x14ac:dyDescent="0.2">
      <c r="D2596" s="56"/>
      <c r="E2596" s="56"/>
    </row>
    <row r="2597" spans="4:5" s="10" customFormat="1" ht="15" x14ac:dyDescent="0.2">
      <c r="D2597" s="56"/>
      <c r="E2597" s="56"/>
    </row>
    <row r="2598" spans="4:5" s="10" customFormat="1" ht="15" x14ac:dyDescent="0.2">
      <c r="D2598" s="56"/>
      <c r="E2598" s="56"/>
    </row>
    <row r="2599" spans="4:5" s="10" customFormat="1" ht="15" x14ac:dyDescent="0.2">
      <c r="D2599" s="56"/>
      <c r="E2599" s="56"/>
    </row>
    <row r="2600" spans="4:5" s="10" customFormat="1" ht="15" x14ac:dyDescent="0.2">
      <c r="D2600" s="56"/>
      <c r="E2600" s="56"/>
    </row>
    <row r="2601" spans="4:5" s="10" customFormat="1" ht="15" x14ac:dyDescent="0.2">
      <c r="D2601" s="56"/>
      <c r="E2601" s="56"/>
    </row>
    <row r="2602" spans="4:5" s="10" customFormat="1" ht="15" x14ac:dyDescent="0.2">
      <c r="D2602" s="56"/>
      <c r="E2602" s="56"/>
    </row>
    <row r="2603" spans="4:5" s="10" customFormat="1" ht="15" x14ac:dyDescent="0.2">
      <c r="D2603" s="56"/>
      <c r="E2603" s="56"/>
    </row>
    <row r="2604" spans="4:5" s="10" customFormat="1" ht="15" x14ac:dyDescent="0.2">
      <c r="D2604" s="56"/>
      <c r="E2604" s="56"/>
    </row>
    <row r="2605" spans="4:5" s="10" customFormat="1" ht="15" x14ac:dyDescent="0.2">
      <c r="D2605" s="56"/>
      <c r="E2605" s="56"/>
    </row>
    <row r="2606" spans="4:5" s="10" customFormat="1" ht="15" x14ac:dyDescent="0.2">
      <c r="D2606" s="56"/>
      <c r="E2606" s="56"/>
    </row>
    <row r="2607" spans="4:5" s="10" customFormat="1" ht="15" x14ac:dyDescent="0.2">
      <c r="D2607" s="56"/>
      <c r="E2607" s="56"/>
    </row>
    <row r="2608" spans="4:5" s="10" customFormat="1" ht="15" x14ac:dyDescent="0.2">
      <c r="D2608" s="56"/>
      <c r="E2608" s="56"/>
    </row>
    <row r="2609" spans="4:5" s="10" customFormat="1" ht="15" x14ac:dyDescent="0.2">
      <c r="D2609" s="56"/>
      <c r="E2609" s="56"/>
    </row>
    <row r="2610" spans="4:5" s="10" customFormat="1" ht="15" x14ac:dyDescent="0.2">
      <c r="D2610" s="56"/>
      <c r="E2610" s="56"/>
    </row>
    <row r="2611" spans="4:5" s="10" customFormat="1" ht="15" x14ac:dyDescent="0.2">
      <c r="D2611" s="56"/>
      <c r="E2611" s="56"/>
    </row>
    <row r="2612" spans="4:5" s="10" customFormat="1" ht="15" x14ac:dyDescent="0.2">
      <c r="D2612" s="56"/>
      <c r="E2612" s="56"/>
    </row>
    <row r="2613" spans="4:5" s="10" customFormat="1" ht="15" x14ac:dyDescent="0.2">
      <c r="D2613" s="56"/>
      <c r="E2613" s="56"/>
    </row>
    <row r="2614" spans="4:5" s="10" customFormat="1" ht="15" x14ac:dyDescent="0.2">
      <c r="D2614" s="56"/>
      <c r="E2614" s="56"/>
    </row>
    <row r="2615" spans="4:5" s="10" customFormat="1" ht="15" x14ac:dyDescent="0.2">
      <c r="D2615" s="56"/>
      <c r="E2615" s="56"/>
    </row>
    <row r="2616" spans="4:5" s="10" customFormat="1" ht="15" x14ac:dyDescent="0.2">
      <c r="D2616" s="56"/>
      <c r="E2616" s="56"/>
    </row>
    <row r="2617" spans="4:5" s="10" customFormat="1" ht="15" x14ac:dyDescent="0.2">
      <c r="D2617" s="56"/>
      <c r="E2617" s="56"/>
    </row>
    <row r="2618" spans="4:5" s="10" customFormat="1" ht="15" x14ac:dyDescent="0.2">
      <c r="D2618" s="56"/>
      <c r="E2618" s="56"/>
    </row>
    <row r="2619" spans="4:5" s="10" customFormat="1" ht="15" x14ac:dyDescent="0.2">
      <c r="D2619" s="56"/>
      <c r="E2619" s="56"/>
    </row>
    <row r="2620" spans="4:5" s="10" customFormat="1" ht="15" x14ac:dyDescent="0.2">
      <c r="D2620" s="56"/>
      <c r="E2620" s="56"/>
    </row>
    <row r="2621" spans="4:5" s="10" customFormat="1" ht="15" x14ac:dyDescent="0.2">
      <c r="D2621" s="56"/>
      <c r="E2621" s="56"/>
    </row>
    <row r="2622" spans="4:5" s="10" customFormat="1" ht="15" x14ac:dyDescent="0.2">
      <c r="D2622" s="56"/>
      <c r="E2622" s="56"/>
    </row>
    <row r="2623" spans="4:5" s="10" customFormat="1" ht="15" x14ac:dyDescent="0.2">
      <c r="D2623" s="56"/>
      <c r="E2623" s="56"/>
    </row>
    <row r="2624" spans="4:5" s="10" customFormat="1" ht="15" x14ac:dyDescent="0.2">
      <c r="D2624" s="56"/>
      <c r="E2624" s="56"/>
    </row>
    <row r="2625" spans="4:5" s="10" customFormat="1" ht="15" x14ac:dyDescent="0.2">
      <c r="D2625" s="56"/>
      <c r="E2625" s="56"/>
    </row>
    <row r="2626" spans="4:5" s="10" customFormat="1" ht="15" x14ac:dyDescent="0.2">
      <c r="D2626" s="56"/>
      <c r="E2626" s="56"/>
    </row>
    <row r="2627" spans="4:5" s="10" customFormat="1" ht="15" x14ac:dyDescent="0.2">
      <c r="D2627" s="56"/>
      <c r="E2627" s="56"/>
    </row>
    <row r="2628" spans="4:5" s="10" customFormat="1" ht="15" x14ac:dyDescent="0.2">
      <c r="D2628" s="56"/>
      <c r="E2628" s="56"/>
    </row>
    <row r="2629" spans="4:5" s="10" customFormat="1" ht="15" x14ac:dyDescent="0.2">
      <c r="D2629" s="56"/>
      <c r="E2629" s="56"/>
    </row>
    <row r="2630" spans="4:5" s="10" customFormat="1" ht="15" x14ac:dyDescent="0.2">
      <c r="D2630" s="56"/>
      <c r="E2630" s="56"/>
    </row>
    <row r="2631" spans="4:5" s="10" customFormat="1" ht="15" x14ac:dyDescent="0.2">
      <c r="D2631" s="56"/>
      <c r="E2631" s="56"/>
    </row>
    <row r="2632" spans="4:5" s="10" customFormat="1" ht="15" x14ac:dyDescent="0.2">
      <c r="D2632" s="56"/>
      <c r="E2632" s="56"/>
    </row>
    <row r="2633" spans="4:5" s="10" customFormat="1" ht="15" x14ac:dyDescent="0.2">
      <c r="D2633" s="56"/>
      <c r="E2633" s="56"/>
    </row>
    <row r="2634" spans="4:5" s="10" customFormat="1" ht="15" x14ac:dyDescent="0.2">
      <c r="D2634" s="56"/>
      <c r="E2634" s="56"/>
    </row>
    <row r="2635" spans="4:5" s="10" customFormat="1" ht="15" x14ac:dyDescent="0.2">
      <c r="D2635" s="56"/>
      <c r="E2635" s="56"/>
    </row>
    <row r="2636" spans="4:5" s="10" customFormat="1" ht="15" x14ac:dyDescent="0.2">
      <c r="D2636" s="56"/>
      <c r="E2636" s="56"/>
    </row>
    <row r="2637" spans="4:5" s="10" customFormat="1" ht="15" x14ac:dyDescent="0.2">
      <c r="D2637" s="56"/>
      <c r="E2637" s="56"/>
    </row>
    <row r="2638" spans="4:5" s="10" customFormat="1" ht="15" x14ac:dyDescent="0.2">
      <c r="D2638" s="56"/>
      <c r="E2638" s="56"/>
    </row>
    <row r="2639" spans="4:5" s="10" customFormat="1" ht="15" x14ac:dyDescent="0.2">
      <c r="D2639" s="56"/>
      <c r="E2639" s="56"/>
    </row>
    <row r="2640" spans="4:5" s="10" customFormat="1" ht="15" x14ac:dyDescent="0.2">
      <c r="D2640" s="56"/>
      <c r="E2640" s="56"/>
    </row>
    <row r="2641" spans="4:5" s="10" customFormat="1" ht="15" x14ac:dyDescent="0.2">
      <c r="D2641" s="56"/>
      <c r="E2641" s="56"/>
    </row>
    <row r="2642" spans="4:5" s="10" customFormat="1" ht="15" x14ac:dyDescent="0.2">
      <c r="D2642" s="56"/>
      <c r="E2642" s="56"/>
    </row>
    <row r="2643" spans="4:5" s="10" customFormat="1" ht="15" x14ac:dyDescent="0.2">
      <c r="D2643" s="56"/>
      <c r="E2643" s="56"/>
    </row>
    <row r="2644" spans="4:5" s="10" customFormat="1" ht="15" x14ac:dyDescent="0.2">
      <c r="D2644" s="56"/>
      <c r="E2644" s="56"/>
    </row>
    <row r="2645" spans="4:5" s="10" customFormat="1" ht="15" x14ac:dyDescent="0.2">
      <c r="D2645" s="56"/>
      <c r="E2645" s="56"/>
    </row>
    <row r="2646" spans="4:5" s="10" customFormat="1" ht="15" x14ac:dyDescent="0.2">
      <c r="D2646" s="56"/>
      <c r="E2646" s="56"/>
    </row>
    <row r="2647" spans="4:5" s="10" customFormat="1" ht="15" x14ac:dyDescent="0.2">
      <c r="D2647" s="56"/>
      <c r="E2647" s="56"/>
    </row>
    <row r="2648" spans="4:5" s="10" customFormat="1" ht="15" x14ac:dyDescent="0.2">
      <c r="D2648" s="56"/>
      <c r="E2648" s="56"/>
    </row>
    <row r="2649" spans="4:5" s="10" customFormat="1" ht="15" x14ac:dyDescent="0.2">
      <c r="D2649" s="56"/>
      <c r="E2649" s="56"/>
    </row>
    <row r="2650" spans="4:5" s="10" customFormat="1" ht="15" x14ac:dyDescent="0.2">
      <c r="D2650" s="56"/>
      <c r="E2650" s="56"/>
    </row>
    <row r="2651" spans="4:5" s="10" customFormat="1" ht="15" x14ac:dyDescent="0.2">
      <c r="D2651" s="56"/>
      <c r="E2651" s="56"/>
    </row>
    <row r="2652" spans="4:5" s="10" customFormat="1" ht="15" x14ac:dyDescent="0.2">
      <c r="D2652" s="56"/>
      <c r="E2652" s="56"/>
    </row>
    <row r="2653" spans="4:5" s="10" customFormat="1" ht="15" x14ac:dyDescent="0.2">
      <c r="D2653" s="56"/>
      <c r="E2653" s="56"/>
    </row>
    <row r="2654" spans="4:5" s="10" customFormat="1" ht="15" x14ac:dyDescent="0.2">
      <c r="D2654" s="56"/>
      <c r="E2654" s="56"/>
    </row>
    <row r="2655" spans="4:5" s="10" customFormat="1" ht="15" x14ac:dyDescent="0.2">
      <c r="D2655" s="56"/>
      <c r="E2655" s="56"/>
    </row>
    <row r="2656" spans="4:5" s="10" customFormat="1" ht="15" x14ac:dyDescent="0.2">
      <c r="D2656" s="56"/>
      <c r="E2656" s="56"/>
    </row>
    <row r="2657" spans="4:5" s="10" customFormat="1" ht="15" x14ac:dyDescent="0.2">
      <c r="D2657" s="56"/>
      <c r="E2657" s="56"/>
    </row>
    <row r="2658" spans="4:5" s="10" customFormat="1" ht="15" x14ac:dyDescent="0.2">
      <c r="D2658" s="56"/>
      <c r="E2658" s="56"/>
    </row>
    <row r="2659" spans="4:5" s="10" customFormat="1" ht="15" x14ac:dyDescent="0.2">
      <c r="D2659" s="56"/>
      <c r="E2659" s="56"/>
    </row>
    <row r="2660" spans="4:5" s="10" customFormat="1" ht="15" x14ac:dyDescent="0.2">
      <c r="D2660" s="56"/>
      <c r="E2660" s="56"/>
    </row>
    <row r="2661" spans="4:5" s="10" customFormat="1" ht="15" x14ac:dyDescent="0.2">
      <c r="D2661" s="56"/>
      <c r="E2661" s="56"/>
    </row>
    <row r="2662" spans="4:5" s="10" customFormat="1" ht="15" x14ac:dyDescent="0.2">
      <c r="D2662" s="56"/>
      <c r="E2662" s="56"/>
    </row>
    <row r="2663" spans="4:5" s="10" customFormat="1" ht="15" x14ac:dyDescent="0.2">
      <c r="D2663" s="56"/>
      <c r="E2663" s="56"/>
    </row>
    <row r="2664" spans="4:5" s="10" customFormat="1" ht="15" x14ac:dyDescent="0.2">
      <c r="D2664" s="56"/>
      <c r="E2664" s="56"/>
    </row>
    <row r="2665" spans="4:5" s="10" customFormat="1" ht="15" x14ac:dyDescent="0.2">
      <c r="D2665" s="56"/>
      <c r="E2665" s="56"/>
    </row>
    <row r="2666" spans="4:5" s="10" customFormat="1" ht="15" x14ac:dyDescent="0.2">
      <c r="D2666" s="56"/>
      <c r="E2666" s="56"/>
    </row>
    <row r="2667" spans="4:5" s="10" customFormat="1" ht="15" x14ac:dyDescent="0.2">
      <c r="D2667" s="56"/>
      <c r="E2667" s="56"/>
    </row>
    <row r="2668" spans="4:5" s="10" customFormat="1" ht="15" x14ac:dyDescent="0.2">
      <c r="D2668" s="56"/>
      <c r="E2668" s="56"/>
    </row>
    <row r="2669" spans="4:5" s="10" customFormat="1" ht="15" x14ac:dyDescent="0.2">
      <c r="D2669" s="56"/>
      <c r="E2669" s="56"/>
    </row>
    <row r="2670" spans="4:5" s="10" customFormat="1" ht="15" x14ac:dyDescent="0.2">
      <c r="D2670" s="56"/>
      <c r="E2670" s="56"/>
    </row>
    <row r="2671" spans="4:5" s="10" customFormat="1" ht="15" x14ac:dyDescent="0.2">
      <c r="D2671" s="56"/>
      <c r="E2671" s="56"/>
    </row>
    <row r="2672" spans="4:5" s="10" customFormat="1" ht="15" x14ac:dyDescent="0.2">
      <c r="D2672" s="56"/>
      <c r="E2672" s="56"/>
    </row>
    <row r="2673" spans="4:5" s="10" customFormat="1" ht="15" x14ac:dyDescent="0.2">
      <c r="D2673" s="56"/>
      <c r="E2673" s="56"/>
    </row>
    <row r="2674" spans="4:5" s="10" customFormat="1" ht="15" x14ac:dyDescent="0.2">
      <c r="D2674" s="56"/>
      <c r="E2674" s="56"/>
    </row>
    <row r="2675" spans="4:5" s="10" customFormat="1" ht="15" x14ac:dyDescent="0.2">
      <c r="D2675" s="56"/>
      <c r="E2675" s="56"/>
    </row>
    <row r="2676" spans="4:5" s="10" customFormat="1" ht="15" x14ac:dyDescent="0.2">
      <c r="D2676" s="56"/>
      <c r="E2676" s="56"/>
    </row>
    <row r="2677" spans="4:5" s="10" customFormat="1" ht="15" x14ac:dyDescent="0.2">
      <c r="D2677" s="56"/>
      <c r="E2677" s="56"/>
    </row>
    <row r="2678" spans="4:5" s="10" customFormat="1" ht="15" x14ac:dyDescent="0.2">
      <c r="D2678" s="56"/>
      <c r="E2678" s="56"/>
    </row>
    <row r="2679" spans="4:5" s="10" customFormat="1" ht="15" x14ac:dyDescent="0.2">
      <c r="D2679" s="56"/>
      <c r="E2679" s="56"/>
    </row>
    <row r="2680" spans="4:5" s="10" customFormat="1" ht="15" x14ac:dyDescent="0.2">
      <c r="D2680" s="56"/>
      <c r="E2680" s="56"/>
    </row>
    <row r="2681" spans="4:5" s="10" customFormat="1" ht="15" x14ac:dyDescent="0.2">
      <c r="D2681" s="56"/>
      <c r="E2681" s="56"/>
    </row>
    <row r="2682" spans="4:5" s="10" customFormat="1" ht="15" x14ac:dyDescent="0.2">
      <c r="D2682" s="56"/>
      <c r="E2682" s="56"/>
    </row>
    <row r="2683" spans="4:5" s="10" customFormat="1" ht="15" x14ac:dyDescent="0.2">
      <c r="D2683" s="56"/>
      <c r="E2683" s="56"/>
    </row>
    <row r="2684" spans="4:5" s="10" customFormat="1" ht="15" x14ac:dyDescent="0.2">
      <c r="D2684" s="56"/>
      <c r="E2684" s="56"/>
    </row>
    <row r="2685" spans="4:5" s="10" customFormat="1" ht="15" x14ac:dyDescent="0.2">
      <c r="D2685" s="56"/>
      <c r="E2685" s="56"/>
    </row>
    <row r="2686" spans="4:5" s="10" customFormat="1" ht="15" x14ac:dyDescent="0.2">
      <c r="D2686" s="56"/>
      <c r="E2686" s="56"/>
    </row>
    <row r="2687" spans="4:5" s="10" customFormat="1" ht="15" x14ac:dyDescent="0.2">
      <c r="D2687" s="56"/>
      <c r="E2687" s="56"/>
    </row>
    <row r="2688" spans="4:5" s="10" customFormat="1" ht="15" x14ac:dyDescent="0.2">
      <c r="D2688" s="56"/>
      <c r="E2688" s="56"/>
    </row>
    <row r="2689" spans="4:5" s="10" customFormat="1" ht="15" x14ac:dyDescent="0.2">
      <c r="D2689" s="56"/>
      <c r="E2689" s="56"/>
    </row>
    <row r="2690" spans="4:5" s="10" customFormat="1" ht="15" x14ac:dyDescent="0.2">
      <c r="D2690" s="56"/>
      <c r="E2690" s="56"/>
    </row>
    <row r="2691" spans="4:5" s="10" customFormat="1" ht="15" x14ac:dyDescent="0.2">
      <c r="D2691" s="56"/>
      <c r="E2691" s="56"/>
    </row>
    <row r="2692" spans="4:5" s="10" customFormat="1" ht="15" x14ac:dyDescent="0.2">
      <c r="D2692" s="56"/>
      <c r="E2692" s="56"/>
    </row>
    <row r="2693" spans="4:5" s="10" customFormat="1" ht="15" x14ac:dyDescent="0.2">
      <c r="D2693" s="56"/>
      <c r="E2693" s="56"/>
    </row>
    <row r="2694" spans="4:5" s="10" customFormat="1" ht="15" x14ac:dyDescent="0.2">
      <c r="D2694" s="56"/>
      <c r="E2694" s="56"/>
    </row>
    <row r="2695" spans="4:5" s="10" customFormat="1" ht="15" x14ac:dyDescent="0.2">
      <c r="D2695" s="56"/>
      <c r="E2695" s="56"/>
    </row>
    <row r="2696" spans="4:5" s="10" customFormat="1" ht="15" x14ac:dyDescent="0.2">
      <c r="D2696" s="56"/>
      <c r="E2696" s="56"/>
    </row>
    <row r="2697" spans="4:5" s="10" customFormat="1" ht="15" x14ac:dyDescent="0.2">
      <c r="D2697" s="56"/>
      <c r="E2697" s="56"/>
    </row>
    <row r="2698" spans="4:5" s="10" customFormat="1" ht="15" x14ac:dyDescent="0.2">
      <c r="D2698" s="56"/>
      <c r="E2698" s="56"/>
    </row>
    <row r="2699" spans="4:5" s="10" customFormat="1" ht="15" x14ac:dyDescent="0.2">
      <c r="D2699" s="56"/>
      <c r="E2699" s="56"/>
    </row>
    <row r="2700" spans="4:5" s="10" customFormat="1" ht="15" x14ac:dyDescent="0.2">
      <c r="D2700" s="56"/>
      <c r="E2700" s="56"/>
    </row>
    <row r="2701" spans="4:5" s="10" customFormat="1" ht="15" x14ac:dyDescent="0.2">
      <c r="D2701" s="56"/>
      <c r="E2701" s="56"/>
    </row>
    <row r="2702" spans="4:5" s="10" customFormat="1" ht="15" x14ac:dyDescent="0.2">
      <c r="D2702" s="56"/>
      <c r="E2702" s="56"/>
    </row>
    <row r="2703" spans="4:5" s="10" customFormat="1" ht="15" x14ac:dyDescent="0.2">
      <c r="D2703" s="56"/>
      <c r="E2703" s="56"/>
    </row>
    <row r="2704" spans="4:5" s="10" customFormat="1" ht="15" x14ac:dyDescent="0.2">
      <c r="D2704" s="56"/>
      <c r="E2704" s="56"/>
    </row>
    <row r="2705" spans="4:5" s="10" customFormat="1" ht="15" x14ac:dyDescent="0.2">
      <c r="D2705" s="56"/>
      <c r="E2705" s="56"/>
    </row>
    <row r="2706" spans="4:5" s="10" customFormat="1" ht="15" x14ac:dyDescent="0.2">
      <c r="D2706" s="56"/>
      <c r="E2706" s="56"/>
    </row>
    <row r="2707" spans="4:5" s="10" customFormat="1" ht="15" x14ac:dyDescent="0.2">
      <c r="D2707" s="56"/>
      <c r="E2707" s="56"/>
    </row>
    <row r="2708" spans="4:5" s="10" customFormat="1" ht="15" x14ac:dyDescent="0.2">
      <c r="D2708" s="56"/>
      <c r="E2708" s="56"/>
    </row>
    <row r="2709" spans="4:5" s="10" customFormat="1" ht="15" x14ac:dyDescent="0.2">
      <c r="D2709" s="56"/>
      <c r="E2709" s="56"/>
    </row>
    <row r="2710" spans="4:5" s="10" customFormat="1" ht="15" x14ac:dyDescent="0.2">
      <c r="D2710" s="56"/>
      <c r="E2710" s="56"/>
    </row>
    <row r="2711" spans="4:5" s="10" customFormat="1" ht="15" x14ac:dyDescent="0.2">
      <c r="D2711" s="56"/>
      <c r="E2711" s="56"/>
    </row>
    <row r="2712" spans="4:5" s="10" customFormat="1" ht="15" x14ac:dyDescent="0.2">
      <c r="D2712" s="56"/>
      <c r="E2712" s="56"/>
    </row>
    <row r="2713" spans="4:5" s="10" customFormat="1" ht="15" x14ac:dyDescent="0.2">
      <c r="D2713" s="56"/>
      <c r="E2713" s="56"/>
    </row>
    <row r="2714" spans="4:5" s="10" customFormat="1" ht="15" x14ac:dyDescent="0.2">
      <c r="D2714" s="56"/>
      <c r="E2714" s="56"/>
    </row>
    <row r="2715" spans="4:5" s="10" customFormat="1" ht="15" x14ac:dyDescent="0.2">
      <c r="D2715" s="56"/>
      <c r="E2715" s="56"/>
    </row>
    <row r="2716" spans="4:5" s="10" customFormat="1" ht="15" x14ac:dyDescent="0.2">
      <c r="D2716" s="56"/>
      <c r="E2716" s="56"/>
    </row>
    <row r="2717" spans="4:5" s="10" customFormat="1" ht="15" x14ac:dyDescent="0.2">
      <c r="D2717" s="56"/>
      <c r="E2717" s="56"/>
    </row>
    <row r="2718" spans="4:5" s="10" customFormat="1" ht="15" x14ac:dyDescent="0.2">
      <c r="D2718" s="56"/>
      <c r="E2718" s="56"/>
    </row>
    <row r="2719" spans="4:5" s="10" customFormat="1" ht="15" x14ac:dyDescent="0.2">
      <c r="D2719" s="56"/>
      <c r="E2719" s="56"/>
    </row>
    <row r="2720" spans="4:5" s="10" customFormat="1" ht="15" x14ac:dyDescent="0.2">
      <c r="D2720" s="56"/>
      <c r="E2720" s="56"/>
    </row>
    <row r="2721" spans="4:5" s="10" customFormat="1" ht="15" x14ac:dyDescent="0.2">
      <c r="D2721" s="56"/>
      <c r="E2721" s="56"/>
    </row>
    <row r="2722" spans="4:5" s="10" customFormat="1" ht="15" x14ac:dyDescent="0.2">
      <c r="D2722" s="56"/>
      <c r="E2722" s="56"/>
    </row>
    <row r="2723" spans="4:5" s="10" customFormat="1" ht="15" x14ac:dyDescent="0.2">
      <c r="D2723" s="56"/>
      <c r="E2723" s="56"/>
    </row>
    <row r="2724" spans="4:5" s="10" customFormat="1" ht="15" x14ac:dyDescent="0.2">
      <c r="D2724" s="56"/>
      <c r="E2724" s="56"/>
    </row>
    <row r="2725" spans="4:5" s="10" customFormat="1" ht="15" x14ac:dyDescent="0.2">
      <c r="D2725" s="56"/>
      <c r="E2725" s="56"/>
    </row>
    <row r="2726" spans="4:5" s="10" customFormat="1" ht="15" x14ac:dyDescent="0.2">
      <c r="D2726" s="56"/>
      <c r="E2726" s="56"/>
    </row>
    <row r="2727" spans="4:5" s="10" customFormat="1" ht="15" x14ac:dyDescent="0.2">
      <c r="D2727" s="56"/>
      <c r="E2727" s="56"/>
    </row>
    <row r="2728" spans="4:5" s="10" customFormat="1" ht="15" x14ac:dyDescent="0.2">
      <c r="D2728" s="56"/>
      <c r="E2728" s="56"/>
    </row>
    <row r="2729" spans="4:5" s="10" customFormat="1" ht="15" x14ac:dyDescent="0.2">
      <c r="D2729" s="56"/>
      <c r="E2729" s="56"/>
    </row>
    <row r="2730" spans="4:5" s="10" customFormat="1" ht="15" x14ac:dyDescent="0.2">
      <c r="D2730" s="56"/>
      <c r="E2730" s="56"/>
    </row>
    <row r="2731" spans="4:5" s="10" customFormat="1" ht="15" x14ac:dyDescent="0.2">
      <c r="D2731" s="56"/>
      <c r="E2731" s="56"/>
    </row>
    <row r="2732" spans="4:5" s="10" customFormat="1" ht="15" x14ac:dyDescent="0.2">
      <c r="D2732" s="56"/>
      <c r="E2732" s="56"/>
    </row>
    <row r="2733" spans="4:5" s="10" customFormat="1" ht="15" x14ac:dyDescent="0.2">
      <c r="D2733" s="56"/>
      <c r="E2733" s="56"/>
    </row>
    <row r="2734" spans="4:5" s="10" customFormat="1" ht="15" x14ac:dyDescent="0.2">
      <c r="D2734" s="56"/>
      <c r="E2734" s="56"/>
    </row>
    <row r="2735" spans="4:5" s="10" customFormat="1" ht="15" x14ac:dyDescent="0.2">
      <c r="D2735" s="56"/>
      <c r="E2735" s="56"/>
    </row>
    <row r="2736" spans="4:5" s="10" customFormat="1" ht="15" x14ac:dyDescent="0.2">
      <c r="D2736" s="56"/>
      <c r="E2736" s="56"/>
    </row>
    <row r="2737" spans="4:5" s="10" customFormat="1" ht="15" x14ac:dyDescent="0.2">
      <c r="D2737" s="56"/>
      <c r="E2737" s="56"/>
    </row>
    <row r="2738" spans="4:5" s="10" customFormat="1" ht="15" x14ac:dyDescent="0.2">
      <c r="D2738" s="56"/>
      <c r="E2738" s="56"/>
    </row>
    <row r="2739" spans="4:5" s="10" customFormat="1" ht="15" x14ac:dyDescent="0.2">
      <c r="D2739" s="56"/>
      <c r="E2739" s="56"/>
    </row>
    <row r="2740" spans="4:5" s="10" customFormat="1" ht="15" x14ac:dyDescent="0.2">
      <c r="D2740" s="56"/>
      <c r="E2740" s="56"/>
    </row>
    <row r="2741" spans="4:5" s="10" customFormat="1" ht="15" x14ac:dyDescent="0.2">
      <c r="D2741" s="56"/>
      <c r="E2741" s="56"/>
    </row>
    <row r="2742" spans="4:5" s="10" customFormat="1" ht="15" x14ac:dyDescent="0.2">
      <c r="D2742" s="56"/>
      <c r="E2742" s="56"/>
    </row>
    <row r="2743" spans="4:5" s="10" customFormat="1" ht="15" x14ac:dyDescent="0.2">
      <c r="D2743" s="56"/>
      <c r="E2743" s="56"/>
    </row>
    <row r="2744" spans="4:5" s="10" customFormat="1" ht="15" x14ac:dyDescent="0.2">
      <c r="D2744" s="56"/>
      <c r="E2744" s="56"/>
    </row>
    <row r="2745" spans="4:5" s="10" customFormat="1" ht="15" x14ac:dyDescent="0.2">
      <c r="D2745" s="56"/>
      <c r="E2745" s="56"/>
    </row>
    <row r="2746" spans="4:5" s="10" customFormat="1" ht="15" x14ac:dyDescent="0.2">
      <c r="D2746" s="56"/>
      <c r="E2746" s="56"/>
    </row>
    <row r="2747" spans="4:5" s="10" customFormat="1" ht="15" x14ac:dyDescent="0.2">
      <c r="D2747" s="56"/>
      <c r="E2747" s="56"/>
    </row>
    <row r="2748" spans="4:5" s="10" customFormat="1" ht="15" x14ac:dyDescent="0.2">
      <c r="D2748" s="56"/>
      <c r="E2748" s="56"/>
    </row>
    <row r="2749" spans="4:5" s="10" customFormat="1" ht="15" x14ac:dyDescent="0.2">
      <c r="D2749" s="56"/>
      <c r="E2749" s="56"/>
    </row>
    <row r="2750" spans="4:5" s="10" customFormat="1" ht="15" x14ac:dyDescent="0.2">
      <c r="D2750" s="56"/>
      <c r="E2750" s="56"/>
    </row>
    <row r="2751" spans="4:5" s="10" customFormat="1" ht="15" x14ac:dyDescent="0.2">
      <c r="D2751" s="56"/>
      <c r="E2751" s="56"/>
    </row>
    <row r="2752" spans="4:5" s="10" customFormat="1" ht="15" x14ac:dyDescent="0.2">
      <c r="D2752" s="56"/>
      <c r="E2752" s="56"/>
    </row>
    <row r="2753" spans="4:5" s="10" customFormat="1" ht="15" x14ac:dyDescent="0.2">
      <c r="D2753" s="56"/>
      <c r="E2753" s="56"/>
    </row>
    <row r="2754" spans="4:5" s="10" customFormat="1" ht="15" x14ac:dyDescent="0.2">
      <c r="D2754" s="56"/>
      <c r="E2754" s="56"/>
    </row>
    <row r="2755" spans="4:5" s="10" customFormat="1" ht="15" x14ac:dyDescent="0.2">
      <c r="D2755" s="56"/>
      <c r="E2755" s="56"/>
    </row>
    <row r="2756" spans="4:5" s="10" customFormat="1" ht="15" x14ac:dyDescent="0.2">
      <c r="D2756" s="56"/>
      <c r="E2756" s="56"/>
    </row>
    <row r="2757" spans="4:5" s="10" customFormat="1" ht="15" x14ac:dyDescent="0.2">
      <c r="D2757" s="56"/>
      <c r="E2757" s="56"/>
    </row>
    <row r="2758" spans="4:5" s="10" customFormat="1" ht="15" x14ac:dyDescent="0.2">
      <c r="D2758" s="56"/>
      <c r="E2758" s="56"/>
    </row>
    <row r="2759" spans="4:5" s="10" customFormat="1" ht="15" x14ac:dyDescent="0.2">
      <c r="D2759" s="56"/>
      <c r="E2759" s="56"/>
    </row>
    <row r="2760" spans="4:5" s="10" customFormat="1" ht="15" x14ac:dyDescent="0.2">
      <c r="D2760" s="56"/>
      <c r="E2760" s="56"/>
    </row>
    <row r="2761" spans="4:5" s="10" customFormat="1" ht="15" x14ac:dyDescent="0.2">
      <c r="D2761" s="56"/>
      <c r="E2761" s="56"/>
    </row>
    <row r="2762" spans="4:5" s="10" customFormat="1" ht="15" x14ac:dyDescent="0.2">
      <c r="D2762" s="56"/>
      <c r="E2762" s="56"/>
    </row>
    <row r="2763" spans="4:5" s="10" customFormat="1" ht="15" x14ac:dyDescent="0.2">
      <c r="D2763" s="56"/>
      <c r="E2763" s="56"/>
    </row>
    <row r="2764" spans="4:5" s="10" customFormat="1" ht="15" x14ac:dyDescent="0.2">
      <c r="D2764" s="56"/>
      <c r="E2764" s="56"/>
    </row>
    <row r="2765" spans="4:5" s="10" customFormat="1" ht="15" x14ac:dyDescent="0.2">
      <c r="D2765" s="56"/>
      <c r="E2765" s="56"/>
    </row>
    <row r="2766" spans="4:5" s="10" customFormat="1" ht="15" x14ac:dyDescent="0.2">
      <c r="D2766" s="56"/>
      <c r="E2766" s="56"/>
    </row>
    <row r="2767" spans="4:5" s="10" customFormat="1" ht="15" x14ac:dyDescent="0.2">
      <c r="D2767" s="56"/>
      <c r="E2767" s="56"/>
    </row>
    <row r="2768" spans="4:5" s="10" customFormat="1" ht="15" x14ac:dyDescent="0.2">
      <c r="D2768" s="56"/>
      <c r="E2768" s="56"/>
    </row>
    <row r="2769" spans="4:5" s="10" customFormat="1" ht="15" x14ac:dyDescent="0.2">
      <c r="D2769" s="56"/>
      <c r="E2769" s="56"/>
    </row>
    <row r="2770" spans="4:5" s="10" customFormat="1" ht="15" x14ac:dyDescent="0.2">
      <c r="D2770" s="56"/>
      <c r="E2770" s="56"/>
    </row>
    <row r="2771" spans="4:5" s="10" customFormat="1" ht="15" x14ac:dyDescent="0.2">
      <c r="D2771" s="56"/>
      <c r="E2771" s="56"/>
    </row>
    <row r="2772" spans="4:5" s="10" customFormat="1" ht="15" x14ac:dyDescent="0.2">
      <c r="D2772" s="56"/>
      <c r="E2772" s="56"/>
    </row>
    <row r="2773" spans="4:5" s="10" customFormat="1" ht="15" x14ac:dyDescent="0.2">
      <c r="D2773" s="56"/>
      <c r="E2773" s="56"/>
    </row>
    <row r="2774" spans="4:5" s="10" customFormat="1" ht="15" x14ac:dyDescent="0.2">
      <c r="D2774" s="56"/>
      <c r="E2774" s="56"/>
    </row>
    <row r="2775" spans="4:5" s="10" customFormat="1" ht="15" x14ac:dyDescent="0.2">
      <c r="D2775" s="56"/>
      <c r="E2775" s="56"/>
    </row>
    <row r="2776" spans="4:5" s="10" customFormat="1" ht="15" x14ac:dyDescent="0.2">
      <c r="D2776" s="56"/>
      <c r="E2776" s="56"/>
    </row>
    <row r="2777" spans="4:5" s="10" customFormat="1" ht="15" x14ac:dyDescent="0.2">
      <c r="D2777" s="56"/>
      <c r="E2777" s="56"/>
    </row>
    <row r="2778" spans="4:5" s="10" customFormat="1" ht="15" x14ac:dyDescent="0.2">
      <c r="D2778" s="56"/>
      <c r="E2778" s="56"/>
    </row>
    <row r="2779" spans="4:5" s="10" customFormat="1" ht="15" x14ac:dyDescent="0.2">
      <c r="D2779" s="56"/>
      <c r="E2779" s="56"/>
    </row>
    <row r="2780" spans="4:5" s="10" customFormat="1" ht="15" x14ac:dyDescent="0.2">
      <c r="D2780" s="56"/>
      <c r="E2780" s="56"/>
    </row>
    <row r="2781" spans="4:5" s="10" customFormat="1" ht="15" x14ac:dyDescent="0.2">
      <c r="D2781" s="56"/>
      <c r="E2781" s="56"/>
    </row>
    <row r="2782" spans="4:5" s="10" customFormat="1" ht="15" x14ac:dyDescent="0.2">
      <c r="D2782" s="56"/>
      <c r="E2782" s="56"/>
    </row>
    <row r="2783" spans="4:5" s="10" customFormat="1" ht="15" x14ac:dyDescent="0.2">
      <c r="D2783" s="56"/>
      <c r="E2783" s="56"/>
    </row>
    <row r="2784" spans="4:5" s="10" customFormat="1" ht="15" x14ac:dyDescent="0.2">
      <c r="D2784" s="56"/>
      <c r="E2784" s="56"/>
    </row>
    <row r="2785" spans="4:5" s="10" customFormat="1" ht="15" x14ac:dyDescent="0.2">
      <c r="D2785" s="56"/>
      <c r="E2785" s="56"/>
    </row>
    <row r="2786" spans="4:5" s="10" customFormat="1" ht="15" x14ac:dyDescent="0.2">
      <c r="D2786" s="56"/>
      <c r="E2786" s="56"/>
    </row>
    <row r="2787" spans="4:5" s="10" customFormat="1" ht="15" x14ac:dyDescent="0.2">
      <c r="D2787" s="56"/>
      <c r="E2787" s="56"/>
    </row>
    <row r="2788" spans="4:5" s="10" customFormat="1" ht="15" x14ac:dyDescent="0.2">
      <c r="D2788" s="56"/>
      <c r="E2788" s="56"/>
    </row>
    <row r="2789" spans="4:5" s="10" customFormat="1" ht="15" x14ac:dyDescent="0.2">
      <c r="D2789" s="56"/>
      <c r="E2789" s="56"/>
    </row>
    <row r="2790" spans="4:5" s="10" customFormat="1" ht="15" x14ac:dyDescent="0.2">
      <c r="D2790" s="56"/>
      <c r="E2790" s="56"/>
    </row>
    <row r="2791" spans="4:5" s="10" customFormat="1" ht="15" x14ac:dyDescent="0.2">
      <c r="D2791" s="56"/>
      <c r="E2791" s="56"/>
    </row>
    <row r="2792" spans="4:5" s="10" customFormat="1" ht="15" x14ac:dyDescent="0.2">
      <c r="D2792" s="56"/>
      <c r="E2792" s="56"/>
    </row>
    <row r="2793" spans="4:5" s="10" customFormat="1" ht="15" x14ac:dyDescent="0.2">
      <c r="D2793" s="56"/>
      <c r="E2793" s="56"/>
    </row>
    <row r="2794" spans="4:5" s="10" customFormat="1" ht="15" x14ac:dyDescent="0.2">
      <c r="D2794" s="56"/>
      <c r="E2794" s="56"/>
    </row>
    <row r="2795" spans="4:5" s="10" customFormat="1" ht="15" x14ac:dyDescent="0.2">
      <c r="D2795" s="56"/>
      <c r="E2795" s="56"/>
    </row>
    <row r="2796" spans="4:5" s="10" customFormat="1" ht="15" x14ac:dyDescent="0.2">
      <c r="D2796" s="56"/>
      <c r="E2796" s="56"/>
    </row>
    <row r="2797" spans="4:5" s="10" customFormat="1" ht="15" x14ac:dyDescent="0.2">
      <c r="D2797" s="56"/>
      <c r="E2797" s="56"/>
    </row>
    <row r="2798" spans="4:5" s="10" customFormat="1" ht="15" x14ac:dyDescent="0.2">
      <c r="D2798" s="56"/>
      <c r="E2798" s="56"/>
    </row>
    <row r="2799" spans="4:5" s="10" customFormat="1" ht="15" x14ac:dyDescent="0.2">
      <c r="D2799" s="56"/>
      <c r="E2799" s="56"/>
    </row>
    <row r="2800" spans="4:5" s="10" customFormat="1" ht="15" x14ac:dyDescent="0.2">
      <c r="D2800" s="56"/>
      <c r="E2800" s="56"/>
    </row>
    <row r="2801" spans="4:5" s="10" customFormat="1" ht="15" x14ac:dyDescent="0.2">
      <c r="D2801" s="56"/>
      <c r="E2801" s="56"/>
    </row>
    <row r="2802" spans="4:5" s="10" customFormat="1" ht="15" x14ac:dyDescent="0.2">
      <c r="D2802" s="56"/>
      <c r="E2802" s="56"/>
    </row>
    <row r="2803" spans="4:5" s="10" customFormat="1" ht="15" x14ac:dyDescent="0.2">
      <c r="D2803" s="56"/>
      <c r="E2803" s="56"/>
    </row>
    <row r="2804" spans="4:5" s="10" customFormat="1" ht="15" x14ac:dyDescent="0.2">
      <c r="D2804" s="56"/>
      <c r="E2804" s="56"/>
    </row>
    <row r="2805" spans="4:5" s="10" customFormat="1" ht="15" x14ac:dyDescent="0.2">
      <c r="D2805" s="56"/>
      <c r="E2805" s="56"/>
    </row>
    <row r="2806" spans="4:5" s="10" customFormat="1" ht="15" x14ac:dyDescent="0.2">
      <c r="D2806" s="56"/>
      <c r="E2806" s="56"/>
    </row>
    <row r="2807" spans="4:5" s="10" customFormat="1" ht="15" x14ac:dyDescent="0.2">
      <c r="D2807" s="56"/>
      <c r="E2807" s="56"/>
    </row>
    <row r="2808" spans="4:5" s="10" customFormat="1" ht="15" x14ac:dyDescent="0.2">
      <c r="D2808" s="56"/>
      <c r="E2808" s="56"/>
    </row>
    <row r="2809" spans="4:5" s="10" customFormat="1" ht="15" x14ac:dyDescent="0.2">
      <c r="D2809" s="56"/>
      <c r="E2809" s="56"/>
    </row>
    <row r="2810" spans="4:5" s="10" customFormat="1" ht="15" x14ac:dyDescent="0.2">
      <c r="D2810" s="56"/>
      <c r="E2810" s="56"/>
    </row>
    <row r="2811" spans="4:5" s="10" customFormat="1" ht="15" x14ac:dyDescent="0.2">
      <c r="D2811" s="56"/>
      <c r="E2811" s="56"/>
    </row>
    <row r="2812" spans="4:5" s="10" customFormat="1" ht="15" x14ac:dyDescent="0.2">
      <c r="D2812" s="56"/>
      <c r="E2812" s="56"/>
    </row>
    <row r="2813" spans="4:5" s="10" customFormat="1" ht="15" x14ac:dyDescent="0.2">
      <c r="D2813" s="56"/>
      <c r="E2813" s="56"/>
    </row>
    <row r="2814" spans="4:5" s="10" customFormat="1" ht="15" x14ac:dyDescent="0.2">
      <c r="D2814" s="56"/>
      <c r="E2814" s="56"/>
    </row>
    <row r="2815" spans="4:5" s="10" customFormat="1" ht="15" x14ac:dyDescent="0.2">
      <c r="D2815" s="56"/>
      <c r="E2815" s="56"/>
    </row>
    <row r="2816" spans="4:5" s="10" customFormat="1" ht="15" x14ac:dyDescent="0.2">
      <c r="D2816" s="56"/>
      <c r="E2816" s="56"/>
    </row>
    <row r="2817" spans="4:5" s="10" customFormat="1" ht="15" x14ac:dyDescent="0.2">
      <c r="D2817" s="56"/>
      <c r="E2817" s="56"/>
    </row>
    <row r="2818" spans="4:5" s="10" customFormat="1" ht="15" x14ac:dyDescent="0.2">
      <c r="D2818" s="56"/>
      <c r="E2818" s="56"/>
    </row>
    <row r="2819" spans="4:5" s="10" customFormat="1" ht="15" x14ac:dyDescent="0.2">
      <c r="D2819" s="56"/>
      <c r="E2819" s="56"/>
    </row>
    <row r="2820" spans="4:5" s="10" customFormat="1" ht="15" x14ac:dyDescent="0.2">
      <c r="D2820" s="56"/>
      <c r="E2820" s="56"/>
    </row>
    <row r="2821" spans="4:5" s="10" customFormat="1" ht="15" x14ac:dyDescent="0.2">
      <c r="D2821" s="56"/>
      <c r="E2821" s="56"/>
    </row>
    <row r="2822" spans="4:5" s="10" customFormat="1" ht="15" x14ac:dyDescent="0.2">
      <c r="D2822" s="56"/>
      <c r="E2822" s="56"/>
    </row>
    <row r="2823" spans="4:5" s="10" customFormat="1" ht="15" x14ac:dyDescent="0.2">
      <c r="D2823" s="56"/>
      <c r="E2823" s="56"/>
    </row>
    <row r="2824" spans="4:5" s="10" customFormat="1" ht="15" x14ac:dyDescent="0.2">
      <c r="D2824" s="56"/>
      <c r="E2824" s="56"/>
    </row>
    <row r="2825" spans="4:5" s="10" customFormat="1" ht="15" x14ac:dyDescent="0.2">
      <c r="D2825" s="56"/>
      <c r="E2825" s="56"/>
    </row>
    <row r="2826" spans="4:5" s="10" customFormat="1" ht="15" x14ac:dyDescent="0.2">
      <c r="D2826" s="56"/>
      <c r="E2826" s="56"/>
    </row>
    <row r="2827" spans="4:5" s="10" customFormat="1" ht="15" x14ac:dyDescent="0.2">
      <c r="D2827" s="56"/>
      <c r="E2827" s="56"/>
    </row>
    <row r="2828" spans="4:5" s="10" customFormat="1" ht="15" x14ac:dyDescent="0.2">
      <c r="D2828" s="56"/>
      <c r="E2828" s="56"/>
    </row>
    <row r="2829" spans="4:5" s="10" customFormat="1" ht="15" x14ac:dyDescent="0.2">
      <c r="D2829" s="56"/>
      <c r="E2829" s="56"/>
    </row>
    <row r="2830" spans="4:5" s="10" customFormat="1" ht="15" x14ac:dyDescent="0.2">
      <c r="D2830" s="56"/>
      <c r="E2830" s="56"/>
    </row>
    <row r="2831" spans="4:5" s="10" customFormat="1" ht="15" x14ac:dyDescent="0.2">
      <c r="D2831" s="56"/>
      <c r="E2831" s="56"/>
    </row>
    <row r="2832" spans="4:5" s="10" customFormat="1" ht="15" x14ac:dyDescent="0.2">
      <c r="D2832" s="56"/>
      <c r="E2832" s="56"/>
    </row>
    <row r="2833" spans="4:5" s="10" customFormat="1" ht="15" x14ac:dyDescent="0.2">
      <c r="D2833" s="56"/>
      <c r="E2833" s="56"/>
    </row>
    <row r="2834" spans="4:5" s="10" customFormat="1" ht="15" x14ac:dyDescent="0.2">
      <c r="D2834" s="56"/>
      <c r="E2834" s="56"/>
    </row>
    <row r="2835" spans="4:5" s="10" customFormat="1" ht="15" x14ac:dyDescent="0.2">
      <c r="D2835" s="56"/>
      <c r="E2835" s="56"/>
    </row>
    <row r="2836" spans="4:5" s="10" customFormat="1" ht="15" x14ac:dyDescent="0.2">
      <c r="D2836" s="56"/>
      <c r="E2836" s="56"/>
    </row>
    <row r="2837" spans="4:5" s="10" customFormat="1" ht="15" x14ac:dyDescent="0.2">
      <c r="D2837" s="56"/>
      <c r="E2837" s="56"/>
    </row>
    <row r="2838" spans="4:5" s="10" customFormat="1" ht="15" x14ac:dyDescent="0.2">
      <c r="D2838" s="56"/>
      <c r="E2838" s="56"/>
    </row>
    <row r="2839" spans="4:5" s="10" customFormat="1" ht="15" x14ac:dyDescent="0.2">
      <c r="D2839" s="56"/>
      <c r="E2839" s="56"/>
    </row>
    <row r="2840" spans="4:5" s="10" customFormat="1" ht="15" x14ac:dyDescent="0.2">
      <c r="D2840" s="56"/>
      <c r="E2840" s="56"/>
    </row>
    <row r="2841" spans="4:5" s="10" customFormat="1" ht="15" x14ac:dyDescent="0.2">
      <c r="D2841" s="56"/>
      <c r="E2841" s="56"/>
    </row>
    <row r="2842" spans="4:5" s="10" customFormat="1" ht="15" x14ac:dyDescent="0.2">
      <c r="D2842" s="56"/>
      <c r="E2842" s="56"/>
    </row>
    <row r="2843" spans="4:5" s="10" customFormat="1" ht="15" x14ac:dyDescent="0.2">
      <c r="D2843" s="56"/>
      <c r="E2843" s="56"/>
    </row>
    <row r="2844" spans="4:5" s="10" customFormat="1" ht="15" x14ac:dyDescent="0.2">
      <c r="D2844" s="56"/>
      <c r="E2844" s="56"/>
    </row>
    <row r="2845" spans="4:5" s="10" customFormat="1" ht="15" x14ac:dyDescent="0.2">
      <c r="D2845" s="56"/>
      <c r="E2845" s="56"/>
    </row>
    <row r="2846" spans="4:5" s="10" customFormat="1" ht="15" x14ac:dyDescent="0.2">
      <c r="D2846" s="56"/>
      <c r="E2846" s="56"/>
    </row>
    <row r="2847" spans="4:5" s="10" customFormat="1" ht="15" x14ac:dyDescent="0.2">
      <c r="D2847" s="56"/>
      <c r="E2847" s="56"/>
    </row>
    <row r="2848" spans="4:5" s="10" customFormat="1" ht="15" x14ac:dyDescent="0.2">
      <c r="D2848" s="56"/>
      <c r="E2848" s="56"/>
    </row>
    <row r="2849" spans="4:5" s="10" customFormat="1" ht="15" x14ac:dyDescent="0.2">
      <c r="D2849" s="56"/>
      <c r="E2849" s="56"/>
    </row>
    <row r="2850" spans="4:5" s="10" customFormat="1" ht="15" x14ac:dyDescent="0.2">
      <c r="D2850" s="56"/>
      <c r="E2850" s="56"/>
    </row>
    <row r="2851" spans="4:5" s="10" customFormat="1" ht="15" x14ac:dyDescent="0.2">
      <c r="D2851" s="56"/>
      <c r="E2851" s="56"/>
    </row>
    <row r="2852" spans="4:5" s="10" customFormat="1" ht="15" x14ac:dyDescent="0.2">
      <c r="D2852" s="56"/>
      <c r="E2852" s="56"/>
    </row>
    <row r="2853" spans="4:5" s="10" customFormat="1" ht="15" x14ac:dyDescent="0.2">
      <c r="D2853" s="56"/>
      <c r="E2853" s="56"/>
    </row>
    <row r="2854" spans="4:5" s="10" customFormat="1" ht="15" x14ac:dyDescent="0.2">
      <c r="D2854" s="56"/>
      <c r="E2854" s="56"/>
    </row>
    <row r="2855" spans="4:5" s="10" customFormat="1" ht="15" x14ac:dyDescent="0.2">
      <c r="D2855" s="56"/>
      <c r="E2855" s="56"/>
    </row>
    <row r="2856" spans="4:5" s="10" customFormat="1" ht="15" x14ac:dyDescent="0.2">
      <c r="D2856" s="56"/>
      <c r="E2856" s="56"/>
    </row>
    <row r="2857" spans="4:5" s="10" customFormat="1" ht="15" x14ac:dyDescent="0.2">
      <c r="D2857" s="56"/>
      <c r="E2857" s="56"/>
    </row>
    <row r="2858" spans="4:5" s="10" customFormat="1" ht="15" x14ac:dyDescent="0.2">
      <c r="D2858" s="56"/>
      <c r="E2858" s="56"/>
    </row>
    <row r="2859" spans="4:5" s="10" customFormat="1" ht="15" x14ac:dyDescent="0.2">
      <c r="D2859" s="56"/>
      <c r="E2859" s="56"/>
    </row>
    <row r="2860" spans="4:5" s="10" customFormat="1" ht="15" x14ac:dyDescent="0.2">
      <c r="D2860" s="56"/>
      <c r="E2860" s="56"/>
    </row>
    <row r="2861" spans="4:5" s="10" customFormat="1" ht="15" x14ac:dyDescent="0.2">
      <c r="D2861" s="56"/>
      <c r="E2861" s="56"/>
    </row>
    <row r="2862" spans="4:5" s="10" customFormat="1" ht="15" x14ac:dyDescent="0.2">
      <c r="D2862" s="56"/>
      <c r="E2862" s="56"/>
    </row>
    <row r="2863" spans="4:5" s="10" customFormat="1" ht="15" x14ac:dyDescent="0.2">
      <c r="D2863" s="56"/>
      <c r="E2863" s="56"/>
    </row>
    <row r="2864" spans="4:5" s="10" customFormat="1" ht="15" x14ac:dyDescent="0.2">
      <c r="D2864" s="56"/>
      <c r="E2864" s="56"/>
    </row>
    <row r="2865" spans="4:5" s="10" customFormat="1" ht="15" x14ac:dyDescent="0.2">
      <c r="D2865" s="56"/>
      <c r="E2865" s="56"/>
    </row>
    <row r="2866" spans="4:5" s="10" customFormat="1" ht="15" x14ac:dyDescent="0.2">
      <c r="D2866" s="56"/>
      <c r="E2866" s="56"/>
    </row>
    <row r="2867" spans="4:5" s="10" customFormat="1" ht="15" x14ac:dyDescent="0.2">
      <c r="D2867" s="56"/>
      <c r="E2867" s="56"/>
    </row>
    <row r="2868" spans="4:5" s="10" customFormat="1" ht="15" x14ac:dyDescent="0.2">
      <c r="D2868" s="56"/>
      <c r="E2868" s="56"/>
    </row>
    <row r="2869" spans="4:5" s="10" customFormat="1" ht="15" x14ac:dyDescent="0.2">
      <c r="D2869" s="56"/>
      <c r="E2869" s="56"/>
    </row>
    <row r="2870" spans="4:5" s="10" customFormat="1" ht="15" x14ac:dyDescent="0.2">
      <c r="D2870" s="56"/>
      <c r="E2870" s="56"/>
    </row>
    <row r="2871" spans="4:5" s="10" customFormat="1" ht="15" x14ac:dyDescent="0.2">
      <c r="D2871" s="56"/>
      <c r="E2871" s="56"/>
    </row>
    <row r="2872" spans="4:5" s="10" customFormat="1" ht="15" x14ac:dyDescent="0.2">
      <c r="D2872" s="56"/>
      <c r="E2872" s="56"/>
    </row>
    <row r="2873" spans="4:5" s="10" customFormat="1" ht="15" x14ac:dyDescent="0.2">
      <c r="D2873" s="56"/>
      <c r="E2873" s="56"/>
    </row>
    <row r="2874" spans="4:5" s="10" customFormat="1" ht="15" x14ac:dyDescent="0.2">
      <c r="D2874" s="56"/>
      <c r="E2874" s="56"/>
    </row>
    <row r="2875" spans="4:5" s="10" customFormat="1" ht="15" x14ac:dyDescent="0.2">
      <c r="D2875" s="56"/>
      <c r="E2875" s="56"/>
    </row>
    <row r="2876" spans="4:5" s="10" customFormat="1" ht="15" x14ac:dyDescent="0.2">
      <c r="D2876" s="56"/>
      <c r="E2876" s="56"/>
    </row>
    <row r="2877" spans="4:5" s="10" customFormat="1" ht="15" x14ac:dyDescent="0.2">
      <c r="D2877" s="56"/>
      <c r="E2877" s="56"/>
    </row>
    <row r="2878" spans="4:5" s="10" customFormat="1" ht="15" x14ac:dyDescent="0.2">
      <c r="D2878" s="56"/>
      <c r="E2878" s="56"/>
    </row>
    <row r="2879" spans="4:5" s="10" customFormat="1" ht="15" x14ac:dyDescent="0.2">
      <c r="D2879" s="56"/>
      <c r="E2879" s="56"/>
    </row>
    <row r="2880" spans="4:5" s="10" customFormat="1" ht="15" x14ac:dyDescent="0.2">
      <c r="D2880" s="56"/>
      <c r="E2880" s="56"/>
    </row>
    <row r="2881" spans="4:5" s="10" customFormat="1" ht="15" x14ac:dyDescent="0.2">
      <c r="D2881" s="56"/>
      <c r="E2881" s="56"/>
    </row>
    <row r="2882" spans="4:5" s="10" customFormat="1" ht="15" x14ac:dyDescent="0.2">
      <c r="D2882" s="56"/>
      <c r="E2882" s="56"/>
    </row>
    <row r="2883" spans="4:5" s="10" customFormat="1" ht="15" x14ac:dyDescent="0.2">
      <c r="D2883" s="56"/>
      <c r="E2883" s="56"/>
    </row>
    <row r="2884" spans="4:5" s="10" customFormat="1" ht="15" x14ac:dyDescent="0.2">
      <c r="D2884" s="56"/>
      <c r="E2884" s="56"/>
    </row>
    <row r="2885" spans="4:5" s="10" customFormat="1" ht="15" x14ac:dyDescent="0.2">
      <c r="D2885" s="56"/>
      <c r="E2885" s="56"/>
    </row>
    <row r="2886" spans="4:5" s="10" customFormat="1" ht="15" x14ac:dyDescent="0.2">
      <c r="D2886" s="56"/>
      <c r="E2886" s="56"/>
    </row>
    <row r="2887" spans="4:5" s="10" customFormat="1" ht="15" x14ac:dyDescent="0.2">
      <c r="D2887" s="56"/>
      <c r="E2887" s="56"/>
    </row>
    <row r="2888" spans="4:5" s="10" customFormat="1" ht="15" x14ac:dyDescent="0.2">
      <c r="D2888" s="56"/>
      <c r="E2888" s="56"/>
    </row>
    <row r="2889" spans="4:5" s="10" customFormat="1" ht="15" x14ac:dyDescent="0.2">
      <c r="D2889" s="56"/>
      <c r="E2889" s="56"/>
    </row>
    <row r="2890" spans="4:5" s="10" customFormat="1" ht="15" x14ac:dyDescent="0.2">
      <c r="D2890" s="56"/>
      <c r="E2890" s="56"/>
    </row>
    <row r="2891" spans="4:5" s="10" customFormat="1" ht="15" x14ac:dyDescent="0.2">
      <c r="D2891" s="56"/>
      <c r="E2891" s="56"/>
    </row>
    <row r="2892" spans="4:5" s="10" customFormat="1" ht="15" x14ac:dyDescent="0.2">
      <c r="D2892" s="56"/>
      <c r="E2892" s="56"/>
    </row>
    <row r="2893" spans="4:5" s="10" customFormat="1" ht="15" x14ac:dyDescent="0.2">
      <c r="D2893" s="56"/>
      <c r="E2893" s="56"/>
    </row>
    <row r="2894" spans="4:5" s="10" customFormat="1" ht="15" x14ac:dyDescent="0.2">
      <c r="D2894" s="56"/>
      <c r="E2894" s="56"/>
    </row>
    <row r="2895" spans="4:5" s="10" customFormat="1" ht="15" x14ac:dyDescent="0.2">
      <c r="D2895" s="56"/>
      <c r="E2895" s="56"/>
    </row>
    <row r="2896" spans="4:5" s="10" customFormat="1" ht="15" x14ac:dyDescent="0.2">
      <c r="D2896" s="56"/>
      <c r="E2896" s="56"/>
    </row>
    <row r="2897" spans="4:5" s="10" customFormat="1" ht="15" x14ac:dyDescent="0.2">
      <c r="D2897" s="56"/>
      <c r="E2897" s="56"/>
    </row>
    <row r="2898" spans="4:5" s="10" customFormat="1" ht="15" x14ac:dyDescent="0.2">
      <c r="D2898" s="56"/>
      <c r="E2898" s="56"/>
    </row>
    <row r="2899" spans="4:5" s="10" customFormat="1" ht="15" x14ac:dyDescent="0.2">
      <c r="D2899" s="56"/>
      <c r="E2899" s="56"/>
    </row>
    <row r="2900" spans="4:5" s="10" customFormat="1" ht="15" x14ac:dyDescent="0.2">
      <c r="D2900" s="56"/>
      <c r="E2900" s="56"/>
    </row>
    <row r="2901" spans="4:5" s="10" customFormat="1" ht="15" x14ac:dyDescent="0.2">
      <c r="D2901" s="56"/>
      <c r="E2901" s="56"/>
    </row>
    <row r="2902" spans="4:5" s="10" customFormat="1" ht="15" x14ac:dyDescent="0.2">
      <c r="D2902" s="56"/>
      <c r="E2902" s="56"/>
    </row>
    <row r="2903" spans="4:5" s="10" customFormat="1" ht="15" x14ac:dyDescent="0.2">
      <c r="D2903" s="56"/>
      <c r="E2903" s="56"/>
    </row>
    <row r="2904" spans="4:5" s="10" customFormat="1" ht="15" x14ac:dyDescent="0.2">
      <c r="D2904" s="56"/>
      <c r="E2904" s="56"/>
    </row>
    <row r="2905" spans="4:5" s="10" customFormat="1" ht="15" x14ac:dyDescent="0.2">
      <c r="D2905" s="56"/>
      <c r="E2905" s="56"/>
    </row>
    <row r="2906" spans="4:5" s="10" customFormat="1" ht="15" x14ac:dyDescent="0.2">
      <c r="D2906" s="56"/>
      <c r="E2906" s="56"/>
    </row>
    <row r="2907" spans="4:5" s="10" customFormat="1" ht="15" x14ac:dyDescent="0.2">
      <c r="D2907" s="56"/>
      <c r="E2907" s="56"/>
    </row>
    <row r="2908" spans="4:5" s="10" customFormat="1" ht="15" x14ac:dyDescent="0.2">
      <c r="D2908" s="56"/>
      <c r="E2908" s="56"/>
    </row>
    <row r="2909" spans="4:5" s="10" customFormat="1" ht="15" x14ac:dyDescent="0.2">
      <c r="D2909" s="56"/>
      <c r="E2909" s="56"/>
    </row>
    <row r="2910" spans="4:5" s="10" customFormat="1" ht="15" x14ac:dyDescent="0.2">
      <c r="D2910" s="56"/>
      <c r="E2910" s="56"/>
    </row>
    <row r="2911" spans="4:5" s="10" customFormat="1" ht="15" x14ac:dyDescent="0.2">
      <c r="D2911" s="56"/>
      <c r="E2911" s="56"/>
    </row>
    <row r="2912" spans="4:5" s="10" customFormat="1" ht="15" x14ac:dyDescent="0.2">
      <c r="D2912" s="56"/>
      <c r="E2912" s="56"/>
    </row>
    <row r="2913" spans="4:5" s="10" customFormat="1" ht="15" x14ac:dyDescent="0.2">
      <c r="D2913" s="56"/>
      <c r="E2913" s="56"/>
    </row>
    <row r="2914" spans="4:5" s="10" customFormat="1" ht="15" x14ac:dyDescent="0.2">
      <c r="D2914" s="56"/>
      <c r="E2914" s="56"/>
    </row>
    <row r="2915" spans="4:5" s="10" customFormat="1" ht="15" x14ac:dyDescent="0.2">
      <c r="D2915" s="56"/>
      <c r="E2915" s="56"/>
    </row>
    <row r="2916" spans="4:5" s="10" customFormat="1" ht="15" x14ac:dyDescent="0.2">
      <c r="D2916" s="56"/>
      <c r="E2916" s="56"/>
    </row>
    <row r="2917" spans="4:5" s="10" customFormat="1" ht="15" x14ac:dyDescent="0.2">
      <c r="D2917" s="56"/>
      <c r="E2917" s="56"/>
    </row>
    <row r="2918" spans="4:5" s="10" customFormat="1" ht="15" x14ac:dyDescent="0.2">
      <c r="D2918" s="56"/>
      <c r="E2918" s="56"/>
    </row>
    <row r="2919" spans="4:5" s="10" customFormat="1" ht="15" x14ac:dyDescent="0.2">
      <c r="D2919" s="56"/>
      <c r="E2919" s="56"/>
    </row>
    <row r="2920" spans="4:5" s="10" customFormat="1" ht="15" x14ac:dyDescent="0.2">
      <c r="D2920" s="56"/>
      <c r="E2920" s="56"/>
    </row>
    <row r="2921" spans="4:5" s="10" customFormat="1" ht="15" x14ac:dyDescent="0.2">
      <c r="D2921" s="56"/>
      <c r="E2921" s="56"/>
    </row>
    <row r="2922" spans="4:5" s="10" customFormat="1" ht="15" x14ac:dyDescent="0.2">
      <c r="D2922" s="56"/>
      <c r="E2922" s="56"/>
    </row>
    <row r="2923" spans="4:5" s="10" customFormat="1" ht="15" x14ac:dyDescent="0.2">
      <c r="D2923" s="56"/>
      <c r="E2923" s="56"/>
    </row>
    <row r="2924" spans="4:5" s="10" customFormat="1" ht="15" x14ac:dyDescent="0.2">
      <c r="D2924" s="56"/>
      <c r="E2924" s="56"/>
    </row>
    <row r="2925" spans="4:5" s="10" customFormat="1" ht="15" x14ac:dyDescent="0.2">
      <c r="D2925" s="56"/>
      <c r="E2925" s="56"/>
    </row>
    <row r="2926" spans="4:5" s="10" customFormat="1" ht="15" x14ac:dyDescent="0.2">
      <c r="D2926" s="56"/>
      <c r="E2926" s="56"/>
    </row>
    <row r="2927" spans="4:5" s="10" customFormat="1" ht="15" x14ac:dyDescent="0.2">
      <c r="D2927" s="56"/>
      <c r="E2927" s="56"/>
    </row>
    <row r="2928" spans="4:5" s="10" customFormat="1" ht="15" x14ac:dyDescent="0.2">
      <c r="D2928" s="56"/>
      <c r="E2928" s="56"/>
    </row>
    <row r="2929" spans="4:5" s="10" customFormat="1" ht="15" x14ac:dyDescent="0.2">
      <c r="D2929" s="56"/>
      <c r="E2929" s="56"/>
    </row>
    <row r="2930" spans="4:5" s="10" customFormat="1" ht="15" x14ac:dyDescent="0.2">
      <c r="D2930" s="56"/>
      <c r="E2930" s="56"/>
    </row>
    <row r="2931" spans="4:5" s="10" customFormat="1" ht="15" x14ac:dyDescent="0.2">
      <c r="D2931" s="56"/>
      <c r="E2931" s="56"/>
    </row>
    <row r="2932" spans="4:5" s="10" customFormat="1" ht="15" x14ac:dyDescent="0.2">
      <c r="D2932" s="56"/>
      <c r="E2932" s="56"/>
    </row>
    <row r="2933" spans="4:5" s="10" customFormat="1" ht="15" x14ac:dyDescent="0.2">
      <c r="D2933" s="56"/>
      <c r="E2933" s="56"/>
    </row>
    <row r="2934" spans="4:5" s="10" customFormat="1" ht="15" x14ac:dyDescent="0.2">
      <c r="D2934" s="56"/>
      <c r="E2934" s="56"/>
    </row>
    <row r="2935" spans="4:5" s="10" customFormat="1" ht="15" x14ac:dyDescent="0.2">
      <c r="D2935" s="56"/>
      <c r="E2935" s="56"/>
    </row>
    <row r="2936" spans="4:5" s="10" customFormat="1" ht="15" x14ac:dyDescent="0.2">
      <c r="D2936" s="56"/>
      <c r="E2936" s="56"/>
    </row>
    <row r="2937" spans="4:5" s="10" customFormat="1" ht="15" x14ac:dyDescent="0.2">
      <c r="D2937" s="56"/>
      <c r="E2937" s="56"/>
    </row>
    <row r="2938" spans="4:5" s="10" customFormat="1" ht="15" x14ac:dyDescent="0.2">
      <c r="D2938" s="56"/>
      <c r="E2938" s="56"/>
    </row>
    <row r="2939" spans="4:5" s="10" customFormat="1" ht="15" x14ac:dyDescent="0.2">
      <c r="D2939" s="56"/>
      <c r="E2939" s="56"/>
    </row>
    <row r="2940" spans="4:5" s="10" customFormat="1" ht="15" x14ac:dyDescent="0.2">
      <c r="D2940" s="56"/>
      <c r="E2940" s="56"/>
    </row>
    <row r="2941" spans="4:5" s="10" customFormat="1" ht="15" x14ac:dyDescent="0.2">
      <c r="D2941" s="56"/>
      <c r="E2941" s="56"/>
    </row>
    <row r="2942" spans="4:5" s="10" customFormat="1" ht="15" x14ac:dyDescent="0.2">
      <c r="D2942" s="56"/>
      <c r="E2942" s="56"/>
    </row>
    <row r="2943" spans="4:5" s="10" customFormat="1" ht="15" x14ac:dyDescent="0.2">
      <c r="D2943" s="56"/>
      <c r="E2943" s="56"/>
    </row>
    <row r="2944" spans="4:5" s="10" customFormat="1" ht="15" x14ac:dyDescent="0.2">
      <c r="D2944" s="56"/>
      <c r="E2944" s="56"/>
    </row>
    <row r="2945" spans="4:5" s="10" customFormat="1" ht="15" x14ac:dyDescent="0.2">
      <c r="D2945" s="56"/>
      <c r="E2945" s="56"/>
    </row>
    <row r="2946" spans="4:5" s="10" customFormat="1" ht="15" x14ac:dyDescent="0.2">
      <c r="D2946" s="56"/>
      <c r="E2946" s="56"/>
    </row>
    <row r="2947" spans="4:5" s="10" customFormat="1" ht="15" x14ac:dyDescent="0.2">
      <c r="D2947" s="56"/>
      <c r="E2947" s="56"/>
    </row>
    <row r="2948" spans="4:5" s="10" customFormat="1" ht="15" x14ac:dyDescent="0.2">
      <c r="D2948" s="56"/>
      <c r="E2948" s="56"/>
    </row>
    <row r="2949" spans="4:5" s="10" customFormat="1" ht="15" x14ac:dyDescent="0.2">
      <c r="D2949" s="56"/>
      <c r="E2949" s="56"/>
    </row>
    <row r="2950" spans="4:5" s="10" customFormat="1" ht="15" x14ac:dyDescent="0.2">
      <c r="D2950" s="56"/>
      <c r="E2950" s="56"/>
    </row>
    <row r="2951" spans="4:5" s="10" customFormat="1" ht="15" x14ac:dyDescent="0.2">
      <c r="D2951" s="56"/>
      <c r="E2951" s="56"/>
    </row>
    <row r="2952" spans="4:5" s="10" customFormat="1" ht="15" x14ac:dyDescent="0.2">
      <c r="D2952" s="56"/>
      <c r="E2952" s="56"/>
    </row>
    <row r="2953" spans="4:5" s="10" customFormat="1" ht="15" x14ac:dyDescent="0.2">
      <c r="D2953" s="56"/>
      <c r="E2953" s="56"/>
    </row>
    <row r="2954" spans="4:5" s="10" customFormat="1" ht="15" x14ac:dyDescent="0.2">
      <c r="D2954" s="56"/>
      <c r="E2954" s="56"/>
    </row>
    <row r="2955" spans="4:5" s="10" customFormat="1" ht="15" x14ac:dyDescent="0.2">
      <c r="D2955" s="56"/>
      <c r="E2955" s="56"/>
    </row>
    <row r="2956" spans="4:5" s="10" customFormat="1" ht="15" x14ac:dyDescent="0.2">
      <c r="D2956" s="56"/>
      <c r="E2956" s="56"/>
    </row>
    <row r="2957" spans="4:5" s="10" customFormat="1" ht="15" x14ac:dyDescent="0.2">
      <c r="D2957" s="56"/>
      <c r="E2957" s="56"/>
    </row>
    <row r="2958" spans="4:5" s="10" customFormat="1" ht="15" x14ac:dyDescent="0.2">
      <c r="D2958" s="56"/>
      <c r="E2958" s="56"/>
    </row>
    <row r="2959" spans="4:5" s="10" customFormat="1" ht="15" x14ac:dyDescent="0.2">
      <c r="D2959" s="56"/>
      <c r="E2959" s="56"/>
    </row>
    <row r="2960" spans="4:5" s="10" customFormat="1" ht="15" x14ac:dyDescent="0.2">
      <c r="D2960" s="56"/>
      <c r="E2960" s="56"/>
    </row>
    <row r="2961" spans="4:5" s="10" customFormat="1" ht="15" x14ac:dyDescent="0.2">
      <c r="D2961" s="56"/>
      <c r="E2961" s="56"/>
    </row>
    <row r="2962" spans="4:5" s="10" customFormat="1" ht="15" x14ac:dyDescent="0.2">
      <c r="D2962" s="56"/>
      <c r="E2962" s="56"/>
    </row>
    <row r="2963" spans="4:5" s="10" customFormat="1" ht="15" x14ac:dyDescent="0.2">
      <c r="D2963" s="56"/>
      <c r="E2963" s="56"/>
    </row>
    <row r="2964" spans="4:5" s="10" customFormat="1" ht="15" x14ac:dyDescent="0.2">
      <c r="D2964" s="56"/>
      <c r="E2964" s="56"/>
    </row>
    <row r="2965" spans="4:5" s="10" customFormat="1" ht="15" x14ac:dyDescent="0.2">
      <c r="D2965" s="56"/>
      <c r="E2965" s="56"/>
    </row>
    <row r="2966" spans="4:5" s="10" customFormat="1" ht="15" x14ac:dyDescent="0.2">
      <c r="D2966" s="56"/>
      <c r="E2966" s="56"/>
    </row>
    <row r="2967" spans="4:5" s="10" customFormat="1" ht="15" x14ac:dyDescent="0.2">
      <c r="D2967" s="56"/>
      <c r="E2967" s="56"/>
    </row>
    <row r="2968" spans="4:5" s="10" customFormat="1" ht="15" x14ac:dyDescent="0.2">
      <c r="D2968" s="56"/>
      <c r="E2968" s="56"/>
    </row>
    <row r="2969" spans="4:5" s="10" customFormat="1" ht="15" x14ac:dyDescent="0.2">
      <c r="D2969" s="56"/>
      <c r="E2969" s="56"/>
    </row>
    <row r="2970" spans="4:5" s="10" customFormat="1" ht="15" x14ac:dyDescent="0.2">
      <c r="D2970" s="56"/>
      <c r="E2970" s="56"/>
    </row>
    <row r="2971" spans="4:5" s="10" customFormat="1" ht="15" x14ac:dyDescent="0.2">
      <c r="D2971" s="56"/>
      <c r="E2971" s="56"/>
    </row>
    <row r="2972" spans="4:5" s="10" customFormat="1" ht="15" x14ac:dyDescent="0.2">
      <c r="D2972" s="56"/>
      <c r="E2972" s="56"/>
    </row>
    <row r="2973" spans="4:5" s="10" customFormat="1" ht="15" x14ac:dyDescent="0.2">
      <c r="D2973" s="56"/>
      <c r="E2973" s="56"/>
    </row>
    <row r="2974" spans="4:5" s="10" customFormat="1" ht="15" x14ac:dyDescent="0.2">
      <c r="D2974" s="56"/>
      <c r="E2974" s="56"/>
    </row>
    <row r="2975" spans="4:5" s="10" customFormat="1" ht="15" x14ac:dyDescent="0.2">
      <c r="D2975" s="56"/>
      <c r="E2975" s="56"/>
    </row>
    <row r="2976" spans="4:5" s="10" customFormat="1" ht="15" x14ac:dyDescent="0.2">
      <c r="D2976" s="56"/>
      <c r="E2976" s="56"/>
    </row>
    <row r="2977" spans="4:5" s="10" customFormat="1" ht="15" x14ac:dyDescent="0.2">
      <c r="D2977" s="56"/>
      <c r="E2977" s="56"/>
    </row>
    <row r="2978" spans="4:5" s="10" customFormat="1" ht="15" x14ac:dyDescent="0.2">
      <c r="D2978" s="56"/>
      <c r="E2978" s="56"/>
    </row>
    <row r="2979" spans="4:5" s="10" customFormat="1" ht="15" x14ac:dyDescent="0.2">
      <c r="D2979" s="56"/>
      <c r="E2979" s="56"/>
    </row>
    <row r="2980" spans="4:5" s="10" customFormat="1" ht="15" x14ac:dyDescent="0.2">
      <c r="D2980" s="56"/>
      <c r="E2980" s="56"/>
    </row>
    <row r="2981" spans="4:5" s="10" customFormat="1" ht="15" x14ac:dyDescent="0.2">
      <c r="D2981" s="56"/>
      <c r="E2981" s="56"/>
    </row>
    <row r="2982" spans="4:5" s="10" customFormat="1" ht="15" x14ac:dyDescent="0.2">
      <c r="D2982" s="56"/>
      <c r="E2982" s="56"/>
    </row>
    <row r="2983" spans="4:5" s="10" customFormat="1" ht="15" x14ac:dyDescent="0.2">
      <c r="D2983" s="56"/>
      <c r="E2983" s="56"/>
    </row>
    <row r="2984" spans="4:5" s="10" customFormat="1" ht="15" x14ac:dyDescent="0.2">
      <c r="D2984" s="56"/>
      <c r="E2984" s="56"/>
    </row>
    <row r="2985" spans="4:5" s="10" customFormat="1" ht="15" x14ac:dyDescent="0.2">
      <c r="D2985" s="56"/>
      <c r="E2985" s="56"/>
    </row>
    <row r="2986" spans="4:5" s="10" customFormat="1" ht="15" x14ac:dyDescent="0.2">
      <c r="D2986" s="56"/>
      <c r="E2986" s="56"/>
    </row>
    <row r="2987" spans="4:5" s="10" customFormat="1" ht="15" x14ac:dyDescent="0.2">
      <c r="D2987" s="56"/>
      <c r="E2987" s="56"/>
    </row>
    <row r="2988" spans="4:5" s="10" customFormat="1" ht="15" x14ac:dyDescent="0.2">
      <c r="D2988" s="56"/>
      <c r="E2988" s="56"/>
    </row>
    <row r="2989" spans="4:5" s="10" customFormat="1" ht="15" x14ac:dyDescent="0.2">
      <c r="D2989" s="56"/>
      <c r="E2989" s="56"/>
    </row>
    <row r="2990" spans="4:5" s="10" customFormat="1" ht="15" x14ac:dyDescent="0.2">
      <c r="D2990" s="56"/>
      <c r="E2990" s="56"/>
    </row>
    <row r="2991" spans="4:5" s="10" customFormat="1" ht="15" x14ac:dyDescent="0.2">
      <c r="D2991" s="56"/>
      <c r="E2991" s="56"/>
    </row>
    <row r="2992" spans="4:5" s="10" customFormat="1" ht="15" x14ac:dyDescent="0.2">
      <c r="D2992" s="56"/>
      <c r="E2992" s="56"/>
    </row>
    <row r="2993" spans="4:5" s="10" customFormat="1" ht="15" x14ac:dyDescent="0.2">
      <c r="D2993" s="56"/>
      <c r="E2993" s="56"/>
    </row>
    <row r="2994" spans="4:5" s="10" customFormat="1" ht="15" x14ac:dyDescent="0.2">
      <c r="D2994" s="56"/>
      <c r="E2994" s="56"/>
    </row>
    <row r="2995" spans="4:5" s="10" customFormat="1" ht="15" x14ac:dyDescent="0.2">
      <c r="D2995" s="56"/>
      <c r="E2995" s="56"/>
    </row>
    <row r="2996" spans="4:5" s="10" customFormat="1" ht="15" x14ac:dyDescent="0.2">
      <c r="D2996" s="56"/>
      <c r="E2996" s="56"/>
    </row>
    <row r="2997" spans="4:5" s="10" customFormat="1" ht="15" x14ac:dyDescent="0.2">
      <c r="D2997" s="56"/>
      <c r="E2997" s="56"/>
    </row>
    <row r="2998" spans="4:5" s="10" customFormat="1" ht="15" x14ac:dyDescent="0.2">
      <c r="D2998" s="56"/>
      <c r="E2998" s="56"/>
    </row>
    <row r="2999" spans="4:5" s="10" customFormat="1" ht="15" x14ac:dyDescent="0.2">
      <c r="D2999" s="56"/>
      <c r="E2999" s="56"/>
    </row>
    <row r="3000" spans="4:5" s="10" customFormat="1" ht="15" x14ac:dyDescent="0.2">
      <c r="D3000" s="56"/>
      <c r="E3000" s="56"/>
    </row>
    <row r="3001" spans="4:5" s="10" customFormat="1" ht="15" x14ac:dyDescent="0.2">
      <c r="D3001" s="56"/>
      <c r="E3001" s="56"/>
    </row>
    <row r="3002" spans="4:5" s="10" customFormat="1" ht="15" x14ac:dyDescent="0.2">
      <c r="D3002" s="56"/>
      <c r="E3002" s="56"/>
    </row>
    <row r="3003" spans="4:5" s="10" customFormat="1" ht="15" x14ac:dyDescent="0.2">
      <c r="D3003" s="56"/>
      <c r="E3003" s="56"/>
    </row>
    <row r="3004" spans="4:5" s="10" customFormat="1" ht="15" x14ac:dyDescent="0.2">
      <c r="D3004" s="56"/>
      <c r="E3004" s="56"/>
    </row>
    <row r="3005" spans="4:5" s="10" customFormat="1" ht="15" x14ac:dyDescent="0.2">
      <c r="D3005" s="56"/>
      <c r="E3005" s="56"/>
    </row>
    <row r="3006" spans="4:5" s="10" customFormat="1" ht="15" x14ac:dyDescent="0.2">
      <c r="D3006" s="56"/>
      <c r="E3006" s="56"/>
    </row>
    <row r="3007" spans="4:5" s="10" customFormat="1" ht="15" x14ac:dyDescent="0.2">
      <c r="D3007" s="56"/>
      <c r="E3007" s="56"/>
    </row>
    <row r="3008" spans="4:5" s="10" customFormat="1" ht="15" x14ac:dyDescent="0.2">
      <c r="D3008" s="56"/>
      <c r="E3008" s="56"/>
    </row>
    <row r="3009" spans="4:5" s="10" customFormat="1" ht="15" x14ac:dyDescent="0.2">
      <c r="D3009" s="56"/>
      <c r="E3009" s="56"/>
    </row>
    <row r="3010" spans="4:5" s="10" customFormat="1" ht="15" x14ac:dyDescent="0.2">
      <c r="D3010" s="56"/>
      <c r="E3010" s="56"/>
    </row>
    <row r="3011" spans="4:5" s="10" customFormat="1" ht="15" x14ac:dyDescent="0.2">
      <c r="D3011" s="56"/>
      <c r="E3011" s="56"/>
    </row>
    <row r="3012" spans="4:5" s="10" customFormat="1" ht="15" x14ac:dyDescent="0.2">
      <c r="D3012" s="56"/>
      <c r="E3012" s="56"/>
    </row>
    <row r="3013" spans="4:5" s="10" customFormat="1" ht="15" x14ac:dyDescent="0.2">
      <c r="D3013" s="56"/>
      <c r="E3013" s="56"/>
    </row>
    <row r="3014" spans="4:5" s="10" customFormat="1" ht="15" x14ac:dyDescent="0.2">
      <c r="D3014" s="56"/>
      <c r="E3014" s="56"/>
    </row>
    <row r="3015" spans="4:5" s="10" customFormat="1" ht="15" x14ac:dyDescent="0.2">
      <c r="D3015" s="56"/>
      <c r="E3015" s="56"/>
    </row>
    <row r="3016" spans="4:5" s="10" customFormat="1" ht="15" x14ac:dyDescent="0.2">
      <c r="D3016" s="56"/>
      <c r="E3016" s="56"/>
    </row>
    <row r="3017" spans="4:5" s="10" customFormat="1" ht="15" x14ac:dyDescent="0.2">
      <c r="D3017" s="56"/>
      <c r="E3017" s="56"/>
    </row>
    <row r="3018" spans="4:5" s="10" customFormat="1" ht="15" x14ac:dyDescent="0.2">
      <c r="D3018" s="56"/>
      <c r="E3018" s="56"/>
    </row>
    <row r="3019" spans="4:5" s="10" customFormat="1" ht="15" x14ac:dyDescent="0.2">
      <c r="D3019" s="56"/>
      <c r="E3019" s="56"/>
    </row>
    <row r="3020" spans="4:5" s="10" customFormat="1" ht="15" x14ac:dyDescent="0.2">
      <c r="D3020" s="56"/>
      <c r="E3020" s="56"/>
    </row>
    <row r="3021" spans="4:5" s="10" customFormat="1" ht="15" x14ac:dyDescent="0.2">
      <c r="D3021" s="56"/>
      <c r="E3021" s="56"/>
    </row>
    <row r="3022" spans="4:5" s="10" customFormat="1" ht="15" x14ac:dyDescent="0.2">
      <c r="D3022" s="56"/>
      <c r="E3022" s="56"/>
    </row>
    <row r="3023" spans="4:5" s="10" customFormat="1" ht="15" x14ac:dyDescent="0.2">
      <c r="D3023" s="56"/>
      <c r="E3023" s="56"/>
    </row>
    <row r="3024" spans="4:5" s="10" customFormat="1" ht="15" x14ac:dyDescent="0.2">
      <c r="D3024" s="56"/>
      <c r="E3024" s="56"/>
    </row>
    <row r="3025" spans="4:5" s="10" customFormat="1" ht="15" x14ac:dyDescent="0.2">
      <c r="D3025" s="56"/>
      <c r="E3025" s="56"/>
    </row>
    <row r="3026" spans="4:5" s="10" customFormat="1" ht="15" x14ac:dyDescent="0.2">
      <c r="D3026" s="56"/>
      <c r="E3026" s="56"/>
    </row>
    <row r="3027" spans="4:5" s="10" customFormat="1" ht="15" x14ac:dyDescent="0.2">
      <c r="D3027" s="56"/>
      <c r="E3027" s="56"/>
    </row>
    <row r="3028" spans="4:5" s="10" customFormat="1" ht="15" x14ac:dyDescent="0.2">
      <c r="D3028" s="56"/>
      <c r="E3028" s="56"/>
    </row>
    <row r="3029" spans="4:5" s="10" customFormat="1" ht="15" x14ac:dyDescent="0.2">
      <c r="D3029" s="56"/>
      <c r="E3029" s="56"/>
    </row>
    <row r="3030" spans="4:5" s="10" customFormat="1" ht="15" x14ac:dyDescent="0.2">
      <c r="D3030" s="56"/>
      <c r="E3030" s="56"/>
    </row>
    <row r="3031" spans="4:5" s="10" customFormat="1" ht="15" x14ac:dyDescent="0.2">
      <c r="D3031" s="56"/>
      <c r="E3031" s="56"/>
    </row>
    <row r="3032" spans="4:5" s="10" customFormat="1" ht="15" x14ac:dyDescent="0.2">
      <c r="D3032" s="56"/>
      <c r="E3032" s="56"/>
    </row>
    <row r="3033" spans="4:5" s="10" customFormat="1" ht="15" x14ac:dyDescent="0.2">
      <c r="D3033" s="56"/>
      <c r="E3033" s="56"/>
    </row>
    <row r="3034" spans="4:5" s="10" customFormat="1" ht="15" x14ac:dyDescent="0.2">
      <c r="D3034" s="56"/>
      <c r="E3034" s="56"/>
    </row>
    <row r="3035" spans="4:5" s="10" customFormat="1" ht="15" x14ac:dyDescent="0.2">
      <c r="D3035" s="56"/>
      <c r="E3035" s="56"/>
    </row>
    <row r="3036" spans="4:5" s="10" customFormat="1" ht="15" x14ac:dyDescent="0.2">
      <c r="D3036" s="56"/>
      <c r="E3036" s="56"/>
    </row>
    <row r="3037" spans="4:5" s="10" customFormat="1" ht="15" x14ac:dyDescent="0.2">
      <c r="D3037" s="56"/>
      <c r="E3037" s="56"/>
    </row>
    <row r="3038" spans="4:5" s="10" customFormat="1" ht="15" x14ac:dyDescent="0.2">
      <c r="D3038" s="56"/>
      <c r="E3038" s="56"/>
    </row>
    <row r="3039" spans="4:5" s="10" customFormat="1" ht="15" x14ac:dyDescent="0.2">
      <c r="D3039" s="56"/>
      <c r="E3039" s="56"/>
    </row>
    <row r="3040" spans="4:5" s="10" customFormat="1" ht="15" x14ac:dyDescent="0.2">
      <c r="D3040" s="56"/>
      <c r="E3040" s="56"/>
    </row>
    <row r="3041" spans="4:5" s="10" customFormat="1" ht="15" x14ac:dyDescent="0.2">
      <c r="D3041" s="56"/>
      <c r="E3041" s="56"/>
    </row>
    <row r="3042" spans="4:5" s="10" customFormat="1" ht="15" x14ac:dyDescent="0.2">
      <c r="D3042" s="56"/>
      <c r="E3042" s="56"/>
    </row>
    <row r="3043" spans="4:5" s="10" customFormat="1" ht="15" x14ac:dyDescent="0.2">
      <c r="D3043" s="56"/>
      <c r="E3043" s="56"/>
    </row>
    <row r="3044" spans="4:5" s="10" customFormat="1" ht="15" x14ac:dyDescent="0.2">
      <c r="D3044" s="56"/>
      <c r="E3044" s="56"/>
    </row>
    <row r="3045" spans="4:5" s="10" customFormat="1" ht="15" x14ac:dyDescent="0.2">
      <c r="D3045" s="56"/>
      <c r="E3045" s="56"/>
    </row>
    <row r="3046" spans="4:5" s="10" customFormat="1" ht="15" x14ac:dyDescent="0.2">
      <c r="D3046" s="56"/>
      <c r="E3046" s="56"/>
    </row>
    <row r="3047" spans="4:5" s="10" customFormat="1" ht="15" x14ac:dyDescent="0.2">
      <c r="D3047" s="56"/>
      <c r="E3047" s="56"/>
    </row>
    <row r="3048" spans="4:5" s="10" customFormat="1" ht="15" x14ac:dyDescent="0.2">
      <c r="D3048" s="56"/>
      <c r="E3048" s="56"/>
    </row>
    <row r="3049" spans="4:5" s="10" customFormat="1" ht="15" x14ac:dyDescent="0.2">
      <c r="D3049" s="56"/>
      <c r="E3049" s="56"/>
    </row>
    <row r="3050" spans="4:5" s="10" customFormat="1" ht="15" x14ac:dyDescent="0.2">
      <c r="D3050" s="56"/>
      <c r="E3050" s="56"/>
    </row>
    <row r="3051" spans="4:5" s="10" customFormat="1" ht="15" x14ac:dyDescent="0.2">
      <c r="D3051" s="56"/>
      <c r="E3051" s="56"/>
    </row>
    <row r="3052" spans="4:5" s="10" customFormat="1" ht="15" x14ac:dyDescent="0.2">
      <c r="D3052" s="56"/>
      <c r="E3052" s="56"/>
    </row>
    <row r="3053" spans="4:5" s="10" customFormat="1" ht="15" x14ac:dyDescent="0.2">
      <c r="D3053" s="56"/>
      <c r="E3053" s="56"/>
    </row>
    <row r="3054" spans="4:5" s="10" customFormat="1" ht="15" x14ac:dyDescent="0.2">
      <c r="D3054" s="56"/>
      <c r="E3054" s="56"/>
    </row>
    <row r="3055" spans="4:5" s="10" customFormat="1" ht="15" x14ac:dyDescent="0.2">
      <c r="D3055" s="56"/>
      <c r="E3055" s="56"/>
    </row>
    <row r="3056" spans="4:5" s="10" customFormat="1" ht="15" x14ac:dyDescent="0.2">
      <c r="D3056" s="56"/>
      <c r="E3056" s="56"/>
    </row>
    <row r="3057" spans="4:5" s="10" customFormat="1" ht="15" x14ac:dyDescent="0.2">
      <c r="D3057" s="56"/>
      <c r="E3057" s="56"/>
    </row>
    <row r="3058" spans="4:5" s="10" customFormat="1" ht="15" x14ac:dyDescent="0.2">
      <c r="D3058" s="56"/>
      <c r="E3058" s="56"/>
    </row>
    <row r="3059" spans="4:5" s="10" customFormat="1" ht="15" x14ac:dyDescent="0.2">
      <c r="D3059" s="56"/>
      <c r="E3059" s="56"/>
    </row>
    <row r="3060" spans="4:5" s="10" customFormat="1" ht="15" x14ac:dyDescent="0.2">
      <c r="D3060" s="56"/>
      <c r="E3060" s="56"/>
    </row>
    <row r="3061" spans="4:5" s="10" customFormat="1" ht="15" x14ac:dyDescent="0.2">
      <c r="D3061" s="56"/>
      <c r="E3061" s="56"/>
    </row>
    <row r="3062" spans="4:5" s="10" customFormat="1" ht="15" x14ac:dyDescent="0.2">
      <c r="D3062" s="56"/>
      <c r="E3062" s="56"/>
    </row>
    <row r="3063" spans="4:5" s="10" customFormat="1" ht="15" x14ac:dyDescent="0.2">
      <c r="D3063" s="56"/>
      <c r="E3063" s="56"/>
    </row>
    <row r="3064" spans="4:5" s="10" customFormat="1" ht="15" x14ac:dyDescent="0.2">
      <c r="D3064" s="56"/>
      <c r="E3064" s="56"/>
    </row>
    <row r="3065" spans="4:5" s="10" customFormat="1" ht="15" x14ac:dyDescent="0.2">
      <c r="D3065" s="56"/>
      <c r="E3065" s="56"/>
    </row>
    <row r="3066" spans="4:5" s="10" customFormat="1" ht="15" x14ac:dyDescent="0.2">
      <c r="D3066" s="56"/>
      <c r="E3066" s="56"/>
    </row>
    <row r="3067" spans="4:5" s="10" customFormat="1" ht="15" x14ac:dyDescent="0.2">
      <c r="D3067" s="56"/>
      <c r="E3067" s="56"/>
    </row>
    <row r="3068" spans="4:5" s="10" customFormat="1" ht="15" x14ac:dyDescent="0.2">
      <c r="D3068" s="56"/>
      <c r="E3068" s="56"/>
    </row>
    <row r="3069" spans="4:5" s="10" customFormat="1" ht="15" x14ac:dyDescent="0.2">
      <c r="D3069" s="56"/>
      <c r="E3069" s="56"/>
    </row>
    <row r="3070" spans="4:5" s="10" customFormat="1" ht="15" x14ac:dyDescent="0.2">
      <c r="D3070" s="56"/>
      <c r="E3070" s="56"/>
    </row>
    <row r="3071" spans="4:5" s="10" customFormat="1" ht="15" x14ac:dyDescent="0.2">
      <c r="D3071" s="56"/>
      <c r="E3071" s="56"/>
    </row>
    <row r="3072" spans="4:5" s="10" customFormat="1" ht="15" x14ac:dyDescent="0.2">
      <c r="D3072" s="56"/>
      <c r="E3072" s="56"/>
    </row>
    <row r="3073" spans="4:5" s="10" customFormat="1" ht="15" x14ac:dyDescent="0.2">
      <c r="D3073" s="56"/>
      <c r="E3073" s="56"/>
    </row>
    <row r="3074" spans="4:5" s="10" customFormat="1" ht="15" x14ac:dyDescent="0.2">
      <c r="D3074" s="56"/>
      <c r="E3074" s="56"/>
    </row>
    <row r="3075" spans="4:5" s="10" customFormat="1" ht="15" x14ac:dyDescent="0.2">
      <c r="D3075" s="56"/>
      <c r="E3075" s="56"/>
    </row>
    <row r="3076" spans="4:5" s="10" customFormat="1" ht="15" x14ac:dyDescent="0.2">
      <c r="D3076" s="56"/>
      <c r="E3076" s="56"/>
    </row>
    <row r="3077" spans="4:5" s="10" customFormat="1" ht="15" x14ac:dyDescent="0.2">
      <c r="D3077" s="56"/>
      <c r="E3077" s="56"/>
    </row>
    <row r="3078" spans="4:5" s="10" customFormat="1" ht="15" x14ac:dyDescent="0.2">
      <c r="D3078" s="56"/>
      <c r="E3078" s="56"/>
    </row>
    <row r="3079" spans="4:5" s="10" customFormat="1" ht="15" x14ac:dyDescent="0.2">
      <c r="D3079" s="56"/>
      <c r="E3079" s="56"/>
    </row>
    <row r="3080" spans="4:5" s="10" customFormat="1" ht="15" x14ac:dyDescent="0.2">
      <c r="D3080" s="56"/>
      <c r="E3080" s="56"/>
    </row>
    <row r="3081" spans="4:5" s="10" customFormat="1" ht="15" x14ac:dyDescent="0.2">
      <c r="D3081" s="56"/>
      <c r="E3081" s="56"/>
    </row>
    <row r="3082" spans="4:5" s="10" customFormat="1" ht="15" x14ac:dyDescent="0.2">
      <c r="D3082" s="56"/>
      <c r="E3082" s="56"/>
    </row>
    <row r="3083" spans="4:5" s="10" customFormat="1" ht="15" x14ac:dyDescent="0.2">
      <c r="D3083" s="56"/>
      <c r="E3083" s="56"/>
    </row>
    <row r="3084" spans="4:5" s="10" customFormat="1" ht="15" x14ac:dyDescent="0.2">
      <c r="D3084" s="56"/>
      <c r="E3084" s="56"/>
    </row>
    <row r="3085" spans="4:5" s="10" customFormat="1" ht="15" x14ac:dyDescent="0.2">
      <c r="D3085" s="56"/>
      <c r="E3085" s="56"/>
    </row>
    <row r="3086" spans="4:5" s="10" customFormat="1" ht="15" x14ac:dyDescent="0.2">
      <c r="D3086" s="56"/>
      <c r="E3086" s="56"/>
    </row>
    <row r="3087" spans="4:5" s="10" customFormat="1" ht="15" x14ac:dyDescent="0.2">
      <c r="D3087" s="56"/>
      <c r="E3087" s="56"/>
    </row>
    <row r="3088" spans="4:5" s="10" customFormat="1" ht="15" x14ac:dyDescent="0.2">
      <c r="D3088" s="56"/>
      <c r="E3088" s="56"/>
    </row>
    <row r="3089" spans="4:5" s="10" customFormat="1" ht="15" x14ac:dyDescent="0.2">
      <c r="D3089" s="56"/>
      <c r="E3089" s="56"/>
    </row>
    <row r="3090" spans="4:5" s="10" customFormat="1" ht="15" x14ac:dyDescent="0.2">
      <c r="D3090" s="56"/>
      <c r="E3090" s="56"/>
    </row>
    <row r="3091" spans="4:5" s="10" customFormat="1" ht="15" x14ac:dyDescent="0.2">
      <c r="D3091" s="56"/>
      <c r="E3091" s="56"/>
    </row>
    <row r="3092" spans="4:5" s="10" customFormat="1" ht="15" x14ac:dyDescent="0.2">
      <c r="D3092" s="56"/>
      <c r="E3092" s="56"/>
    </row>
    <row r="3093" spans="4:5" s="10" customFormat="1" ht="15" x14ac:dyDescent="0.2">
      <c r="D3093" s="56"/>
      <c r="E3093" s="56"/>
    </row>
    <row r="3094" spans="4:5" s="10" customFormat="1" ht="15" x14ac:dyDescent="0.2">
      <c r="D3094" s="56"/>
      <c r="E3094" s="56"/>
    </row>
    <row r="3095" spans="4:5" s="10" customFormat="1" ht="15" x14ac:dyDescent="0.2">
      <c r="D3095" s="56"/>
      <c r="E3095" s="56"/>
    </row>
    <row r="3096" spans="4:5" s="10" customFormat="1" ht="15" x14ac:dyDescent="0.2">
      <c r="D3096" s="56"/>
      <c r="E3096" s="56"/>
    </row>
    <row r="3097" spans="4:5" s="10" customFormat="1" ht="15" x14ac:dyDescent="0.2">
      <c r="D3097" s="56"/>
      <c r="E3097" s="56"/>
    </row>
    <row r="3098" spans="4:5" s="10" customFormat="1" ht="15" x14ac:dyDescent="0.2">
      <c r="D3098" s="56"/>
      <c r="E3098" s="56"/>
    </row>
    <row r="3099" spans="4:5" s="10" customFormat="1" ht="15" x14ac:dyDescent="0.2">
      <c r="D3099" s="56"/>
      <c r="E3099" s="56"/>
    </row>
    <row r="3100" spans="4:5" s="10" customFormat="1" ht="15" x14ac:dyDescent="0.2">
      <c r="D3100" s="56"/>
      <c r="E3100" s="56"/>
    </row>
    <row r="3101" spans="4:5" s="10" customFormat="1" ht="15" x14ac:dyDescent="0.2">
      <c r="D3101" s="56"/>
      <c r="E3101" s="56"/>
    </row>
    <row r="3102" spans="4:5" s="10" customFormat="1" ht="15" x14ac:dyDescent="0.2">
      <c r="D3102" s="56"/>
      <c r="E3102" s="56"/>
    </row>
    <row r="3103" spans="4:5" s="10" customFormat="1" ht="15" x14ac:dyDescent="0.2">
      <c r="D3103" s="56"/>
      <c r="E3103" s="56"/>
    </row>
    <row r="3104" spans="4:5" s="10" customFormat="1" ht="15" x14ac:dyDescent="0.2">
      <c r="D3104" s="56"/>
      <c r="E3104" s="56"/>
    </row>
    <row r="3105" spans="4:5" s="10" customFormat="1" ht="15" x14ac:dyDescent="0.2">
      <c r="D3105" s="56"/>
      <c r="E3105" s="56"/>
    </row>
    <row r="3106" spans="4:5" s="10" customFormat="1" ht="15" x14ac:dyDescent="0.2">
      <c r="D3106" s="56"/>
      <c r="E3106" s="56"/>
    </row>
    <row r="3107" spans="4:5" s="10" customFormat="1" ht="15" x14ac:dyDescent="0.2">
      <c r="D3107" s="56"/>
      <c r="E3107" s="56"/>
    </row>
    <row r="3108" spans="4:5" s="10" customFormat="1" ht="15" x14ac:dyDescent="0.2">
      <c r="D3108" s="56"/>
      <c r="E3108" s="56"/>
    </row>
    <row r="3109" spans="4:5" s="10" customFormat="1" ht="15" x14ac:dyDescent="0.2">
      <c r="D3109" s="56"/>
      <c r="E3109" s="56"/>
    </row>
    <row r="3110" spans="4:5" s="10" customFormat="1" ht="15" x14ac:dyDescent="0.2">
      <c r="D3110" s="56"/>
      <c r="E3110" s="56"/>
    </row>
    <row r="3111" spans="4:5" s="10" customFormat="1" ht="15" x14ac:dyDescent="0.2">
      <c r="D3111" s="56"/>
      <c r="E3111" s="56"/>
    </row>
    <row r="3112" spans="4:5" s="10" customFormat="1" ht="15" x14ac:dyDescent="0.2">
      <c r="D3112" s="56"/>
      <c r="E3112" s="56"/>
    </row>
    <row r="3113" spans="4:5" s="10" customFormat="1" ht="15" x14ac:dyDescent="0.2">
      <c r="D3113" s="56"/>
      <c r="E3113" s="56"/>
    </row>
    <row r="3114" spans="4:5" s="10" customFormat="1" ht="15" x14ac:dyDescent="0.2">
      <c r="D3114" s="56"/>
      <c r="E3114" s="56"/>
    </row>
    <row r="3115" spans="4:5" s="10" customFormat="1" ht="15" x14ac:dyDescent="0.2">
      <c r="D3115" s="56"/>
      <c r="E3115" s="56"/>
    </row>
    <row r="3116" spans="4:5" s="10" customFormat="1" ht="15" x14ac:dyDescent="0.2">
      <c r="D3116" s="56"/>
      <c r="E3116" s="56"/>
    </row>
    <row r="3117" spans="4:5" s="10" customFormat="1" ht="15" x14ac:dyDescent="0.2">
      <c r="D3117" s="56"/>
      <c r="E3117" s="56"/>
    </row>
    <row r="3118" spans="4:5" s="10" customFormat="1" ht="15" x14ac:dyDescent="0.2">
      <c r="D3118" s="56"/>
      <c r="E3118" s="56"/>
    </row>
    <row r="3119" spans="4:5" s="10" customFormat="1" ht="15" x14ac:dyDescent="0.2">
      <c r="D3119" s="56"/>
      <c r="E3119" s="56"/>
    </row>
    <row r="3120" spans="4:5" s="10" customFormat="1" ht="15" x14ac:dyDescent="0.2">
      <c r="D3120" s="56"/>
      <c r="E3120" s="56"/>
    </row>
    <row r="3121" spans="4:5" s="10" customFormat="1" ht="15" x14ac:dyDescent="0.2">
      <c r="D3121" s="56"/>
      <c r="E3121" s="56"/>
    </row>
    <row r="3122" spans="4:5" s="10" customFormat="1" ht="15" x14ac:dyDescent="0.2">
      <c r="D3122" s="56"/>
      <c r="E3122" s="56"/>
    </row>
    <row r="3123" spans="4:5" s="10" customFormat="1" ht="15" x14ac:dyDescent="0.2">
      <c r="D3123" s="56"/>
      <c r="E3123" s="56"/>
    </row>
    <row r="3124" spans="4:5" s="10" customFormat="1" ht="15" x14ac:dyDescent="0.2">
      <c r="D3124" s="56"/>
      <c r="E3124" s="56"/>
    </row>
    <row r="3125" spans="4:5" s="10" customFormat="1" ht="15" x14ac:dyDescent="0.2">
      <c r="D3125" s="56"/>
      <c r="E3125" s="56"/>
    </row>
    <row r="3126" spans="4:5" s="10" customFormat="1" ht="15" x14ac:dyDescent="0.2">
      <c r="D3126" s="56"/>
      <c r="E3126" s="56"/>
    </row>
    <row r="3127" spans="4:5" s="10" customFormat="1" ht="15" x14ac:dyDescent="0.2">
      <c r="D3127" s="56"/>
      <c r="E3127" s="56"/>
    </row>
    <row r="3128" spans="4:5" s="10" customFormat="1" ht="15" x14ac:dyDescent="0.2">
      <c r="D3128" s="56"/>
      <c r="E3128" s="56"/>
    </row>
    <row r="3129" spans="4:5" s="10" customFormat="1" ht="15" x14ac:dyDescent="0.2">
      <c r="D3129" s="56"/>
      <c r="E3129" s="56"/>
    </row>
    <row r="3130" spans="4:5" s="10" customFormat="1" ht="15" x14ac:dyDescent="0.2">
      <c r="D3130" s="56"/>
      <c r="E3130" s="56"/>
    </row>
    <row r="3131" spans="4:5" s="10" customFormat="1" ht="15" x14ac:dyDescent="0.2">
      <c r="D3131" s="56"/>
      <c r="E3131" s="56"/>
    </row>
    <row r="3132" spans="4:5" s="10" customFormat="1" ht="15" x14ac:dyDescent="0.2">
      <c r="D3132" s="56"/>
      <c r="E3132" s="56"/>
    </row>
    <row r="3133" spans="4:5" s="10" customFormat="1" ht="15" x14ac:dyDescent="0.2">
      <c r="D3133" s="56"/>
      <c r="E3133" s="56"/>
    </row>
    <row r="3134" spans="4:5" s="10" customFormat="1" ht="15" x14ac:dyDescent="0.2">
      <c r="D3134" s="56"/>
      <c r="E3134" s="56"/>
    </row>
    <row r="3135" spans="4:5" s="10" customFormat="1" ht="15" x14ac:dyDescent="0.2">
      <c r="D3135" s="56"/>
      <c r="E3135" s="56"/>
    </row>
    <row r="3136" spans="4:5" s="10" customFormat="1" ht="15" x14ac:dyDescent="0.2">
      <c r="D3136" s="56"/>
      <c r="E3136" s="56"/>
    </row>
    <row r="3137" spans="4:5" s="10" customFormat="1" ht="15" x14ac:dyDescent="0.2">
      <c r="D3137" s="56"/>
      <c r="E3137" s="56"/>
    </row>
    <row r="3138" spans="4:5" s="10" customFormat="1" ht="15" x14ac:dyDescent="0.2">
      <c r="D3138" s="56"/>
      <c r="E3138" s="56"/>
    </row>
    <row r="3139" spans="4:5" s="10" customFormat="1" ht="15" x14ac:dyDescent="0.2">
      <c r="D3139" s="56"/>
      <c r="E3139" s="56"/>
    </row>
    <row r="3140" spans="4:5" s="10" customFormat="1" ht="15" x14ac:dyDescent="0.2">
      <c r="D3140" s="56"/>
      <c r="E3140" s="56"/>
    </row>
    <row r="3141" spans="4:5" s="10" customFormat="1" ht="15" x14ac:dyDescent="0.2">
      <c r="D3141" s="56"/>
      <c r="E3141" s="56"/>
    </row>
    <row r="3142" spans="4:5" s="10" customFormat="1" ht="15" x14ac:dyDescent="0.2">
      <c r="D3142" s="56"/>
      <c r="E3142" s="56"/>
    </row>
    <row r="3143" spans="4:5" s="10" customFormat="1" ht="15" x14ac:dyDescent="0.2">
      <c r="D3143" s="56"/>
      <c r="E3143" s="56"/>
    </row>
    <row r="3144" spans="4:5" s="10" customFormat="1" ht="15" x14ac:dyDescent="0.2">
      <c r="D3144" s="56"/>
      <c r="E3144" s="56"/>
    </row>
    <row r="3145" spans="4:5" s="10" customFormat="1" ht="15" x14ac:dyDescent="0.2">
      <c r="D3145" s="56"/>
      <c r="E3145" s="56"/>
    </row>
    <row r="3146" spans="4:5" s="10" customFormat="1" ht="15" x14ac:dyDescent="0.2">
      <c r="D3146" s="56"/>
      <c r="E3146" s="56"/>
    </row>
    <row r="3147" spans="4:5" s="10" customFormat="1" ht="15" x14ac:dyDescent="0.2">
      <c r="D3147" s="56"/>
      <c r="E3147" s="56"/>
    </row>
    <row r="3148" spans="4:5" s="10" customFormat="1" ht="15" x14ac:dyDescent="0.2">
      <c r="D3148" s="56"/>
      <c r="E3148" s="56"/>
    </row>
    <row r="3149" spans="4:5" s="10" customFormat="1" ht="15" x14ac:dyDescent="0.2">
      <c r="D3149" s="56"/>
      <c r="E3149" s="56"/>
    </row>
    <row r="3150" spans="4:5" s="10" customFormat="1" ht="15" x14ac:dyDescent="0.2">
      <c r="D3150" s="56"/>
      <c r="E3150" s="56"/>
    </row>
    <row r="3151" spans="4:5" s="10" customFormat="1" ht="15" x14ac:dyDescent="0.2">
      <c r="D3151" s="56"/>
      <c r="E3151" s="56"/>
    </row>
    <row r="3152" spans="4:5" s="10" customFormat="1" ht="15" x14ac:dyDescent="0.2">
      <c r="D3152" s="56"/>
      <c r="E3152" s="56"/>
    </row>
    <row r="3153" spans="4:5" s="10" customFormat="1" ht="15" x14ac:dyDescent="0.2">
      <c r="D3153" s="56"/>
      <c r="E3153" s="56"/>
    </row>
    <row r="3154" spans="4:5" s="10" customFormat="1" ht="15" x14ac:dyDescent="0.2">
      <c r="D3154" s="56"/>
      <c r="E3154" s="56"/>
    </row>
    <row r="3155" spans="4:5" s="10" customFormat="1" ht="15" x14ac:dyDescent="0.2">
      <c r="D3155" s="56"/>
      <c r="E3155" s="56"/>
    </row>
    <row r="3156" spans="4:5" s="10" customFormat="1" ht="15" x14ac:dyDescent="0.2">
      <c r="D3156" s="56"/>
      <c r="E3156" s="56"/>
    </row>
    <row r="3157" spans="4:5" s="10" customFormat="1" ht="15" x14ac:dyDescent="0.2">
      <c r="D3157" s="56"/>
      <c r="E3157" s="56"/>
    </row>
    <row r="3158" spans="4:5" s="10" customFormat="1" ht="15" x14ac:dyDescent="0.2">
      <c r="D3158" s="56"/>
      <c r="E3158" s="56"/>
    </row>
    <row r="3159" spans="4:5" s="10" customFormat="1" ht="15" x14ac:dyDescent="0.2">
      <c r="D3159" s="56"/>
      <c r="E3159" s="56"/>
    </row>
    <row r="3160" spans="4:5" s="10" customFormat="1" ht="15" x14ac:dyDescent="0.2">
      <c r="D3160" s="56"/>
      <c r="E3160" s="56"/>
    </row>
    <row r="3161" spans="4:5" s="10" customFormat="1" ht="15" x14ac:dyDescent="0.2">
      <c r="D3161" s="56"/>
      <c r="E3161" s="56"/>
    </row>
    <row r="3162" spans="4:5" s="10" customFormat="1" ht="15" x14ac:dyDescent="0.2">
      <c r="D3162" s="56"/>
      <c r="E3162" s="56"/>
    </row>
    <row r="3163" spans="4:5" s="10" customFormat="1" ht="15" x14ac:dyDescent="0.2">
      <c r="D3163" s="56"/>
      <c r="E3163" s="56"/>
    </row>
    <row r="3164" spans="4:5" s="10" customFormat="1" ht="15" x14ac:dyDescent="0.2">
      <c r="D3164" s="56"/>
      <c r="E3164" s="56"/>
    </row>
    <row r="3165" spans="4:5" s="10" customFormat="1" ht="15" x14ac:dyDescent="0.2">
      <c r="D3165" s="56"/>
      <c r="E3165" s="56"/>
    </row>
    <row r="3166" spans="4:5" s="10" customFormat="1" ht="15" x14ac:dyDescent="0.2">
      <c r="D3166" s="56"/>
      <c r="E3166" s="56"/>
    </row>
    <row r="3167" spans="4:5" s="10" customFormat="1" ht="15" x14ac:dyDescent="0.2">
      <c r="D3167" s="56"/>
      <c r="E3167" s="56"/>
    </row>
    <row r="3168" spans="4:5" s="10" customFormat="1" ht="15" x14ac:dyDescent="0.2">
      <c r="D3168" s="56"/>
      <c r="E3168" s="56"/>
    </row>
    <row r="3169" spans="4:5" s="10" customFormat="1" ht="15" x14ac:dyDescent="0.2">
      <c r="D3169" s="56"/>
      <c r="E3169" s="56"/>
    </row>
    <row r="3170" spans="4:5" s="10" customFormat="1" ht="15" x14ac:dyDescent="0.2">
      <c r="D3170" s="56"/>
      <c r="E3170" s="56"/>
    </row>
    <row r="3171" spans="4:5" s="10" customFormat="1" ht="15" x14ac:dyDescent="0.2">
      <c r="D3171" s="56"/>
      <c r="E3171" s="56"/>
    </row>
    <row r="3172" spans="4:5" s="10" customFormat="1" ht="15" x14ac:dyDescent="0.2">
      <c r="D3172" s="56"/>
      <c r="E3172" s="56"/>
    </row>
    <row r="3173" spans="4:5" s="10" customFormat="1" ht="15" x14ac:dyDescent="0.2">
      <c r="D3173" s="56"/>
      <c r="E3173" s="56"/>
    </row>
    <row r="3174" spans="4:5" s="10" customFormat="1" ht="15" x14ac:dyDescent="0.2">
      <c r="D3174" s="56"/>
      <c r="E3174" s="56"/>
    </row>
    <row r="3175" spans="4:5" s="10" customFormat="1" ht="15" x14ac:dyDescent="0.2">
      <c r="D3175" s="56"/>
      <c r="E3175" s="56"/>
    </row>
    <row r="3176" spans="4:5" s="10" customFormat="1" ht="15" x14ac:dyDescent="0.2">
      <c r="D3176" s="56"/>
      <c r="E3176" s="56"/>
    </row>
    <row r="3177" spans="4:5" s="10" customFormat="1" ht="15" x14ac:dyDescent="0.2">
      <c r="D3177" s="56"/>
      <c r="E3177" s="56"/>
    </row>
    <row r="3178" spans="4:5" s="10" customFormat="1" ht="15" x14ac:dyDescent="0.2">
      <c r="D3178" s="56"/>
      <c r="E3178" s="56"/>
    </row>
    <row r="3179" spans="4:5" s="10" customFormat="1" ht="15" x14ac:dyDescent="0.2">
      <c r="D3179" s="56"/>
      <c r="E3179" s="56"/>
    </row>
    <row r="3180" spans="4:5" s="10" customFormat="1" ht="15" x14ac:dyDescent="0.2">
      <c r="D3180" s="56"/>
      <c r="E3180" s="56"/>
    </row>
    <row r="3181" spans="4:5" s="10" customFormat="1" ht="15" x14ac:dyDescent="0.2">
      <c r="D3181" s="56"/>
      <c r="E3181" s="56"/>
    </row>
    <row r="3182" spans="4:5" s="10" customFormat="1" ht="15" x14ac:dyDescent="0.2">
      <c r="D3182" s="56"/>
      <c r="E3182" s="56"/>
    </row>
    <row r="3183" spans="4:5" s="10" customFormat="1" ht="15" x14ac:dyDescent="0.2">
      <c r="D3183" s="56"/>
      <c r="E3183" s="56"/>
    </row>
    <row r="3184" spans="4:5" s="10" customFormat="1" ht="15" x14ac:dyDescent="0.2">
      <c r="D3184" s="56"/>
      <c r="E3184" s="56"/>
    </row>
    <row r="3185" spans="4:5" s="10" customFormat="1" ht="15" x14ac:dyDescent="0.2">
      <c r="D3185" s="56"/>
      <c r="E3185" s="56"/>
    </row>
    <row r="3186" spans="4:5" s="10" customFormat="1" ht="15" x14ac:dyDescent="0.2">
      <c r="D3186" s="56"/>
      <c r="E3186" s="56"/>
    </row>
    <row r="3187" spans="4:5" s="10" customFormat="1" ht="15" x14ac:dyDescent="0.2">
      <c r="D3187" s="56"/>
      <c r="E3187" s="56"/>
    </row>
    <row r="3188" spans="4:5" s="10" customFormat="1" ht="15" x14ac:dyDescent="0.2">
      <c r="D3188" s="56"/>
      <c r="E3188" s="56"/>
    </row>
    <row r="3189" spans="4:5" s="10" customFormat="1" ht="15" x14ac:dyDescent="0.2">
      <c r="D3189" s="56"/>
      <c r="E3189" s="56"/>
    </row>
    <row r="3190" spans="4:5" s="10" customFormat="1" ht="15" x14ac:dyDescent="0.2">
      <c r="D3190" s="56"/>
      <c r="E3190" s="56"/>
    </row>
    <row r="3191" spans="4:5" s="10" customFormat="1" ht="15" x14ac:dyDescent="0.2">
      <c r="D3191" s="56"/>
      <c r="E3191" s="56"/>
    </row>
    <row r="3192" spans="4:5" s="10" customFormat="1" ht="15" x14ac:dyDescent="0.2">
      <c r="D3192" s="56"/>
      <c r="E3192" s="56"/>
    </row>
    <row r="3193" spans="4:5" s="10" customFormat="1" ht="15" x14ac:dyDescent="0.2">
      <c r="D3193" s="56"/>
      <c r="E3193" s="56"/>
    </row>
    <row r="3194" spans="4:5" s="10" customFormat="1" ht="15" x14ac:dyDescent="0.2">
      <c r="D3194" s="56"/>
      <c r="E3194" s="56"/>
    </row>
    <row r="3195" spans="4:5" s="10" customFormat="1" ht="15" x14ac:dyDescent="0.2">
      <c r="D3195" s="56"/>
      <c r="E3195" s="56"/>
    </row>
    <row r="3196" spans="4:5" s="10" customFormat="1" ht="15" x14ac:dyDescent="0.2">
      <c r="D3196" s="56"/>
      <c r="E3196" s="56"/>
    </row>
    <row r="3197" spans="4:5" s="10" customFormat="1" ht="15" x14ac:dyDescent="0.2">
      <c r="D3197" s="56"/>
      <c r="E3197" s="56"/>
    </row>
    <row r="3198" spans="4:5" s="10" customFormat="1" ht="15" x14ac:dyDescent="0.2">
      <c r="D3198" s="56"/>
      <c r="E3198" s="56"/>
    </row>
    <row r="3199" spans="4:5" s="10" customFormat="1" ht="15" x14ac:dyDescent="0.2">
      <c r="D3199" s="56"/>
      <c r="E3199" s="56"/>
    </row>
    <row r="3200" spans="4:5" s="10" customFormat="1" ht="15" x14ac:dyDescent="0.2">
      <c r="D3200" s="56"/>
      <c r="E3200" s="56"/>
    </row>
    <row r="3201" spans="4:5" s="10" customFormat="1" ht="15" x14ac:dyDescent="0.2">
      <c r="D3201" s="56"/>
      <c r="E3201" s="56"/>
    </row>
    <row r="3202" spans="4:5" s="10" customFormat="1" ht="15" x14ac:dyDescent="0.2">
      <c r="D3202" s="56"/>
      <c r="E3202" s="56"/>
    </row>
    <row r="3203" spans="4:5" s="10" customFormat="1" ht="15" x14ac:dyDescent="0.2">
      <c r="D3203" s="56"/>
      <c r="E3203" s="56"/>
    </row>
    <row r="3204" spans="4:5" s="10" customFormat="1" ht="15" x14ac:dyDescent="0.2">
      <c r="D3204" s="56"/>
      <c r="E3204" s="56"/>
    </row>
    <row r="3205" spans="4:5" s="10" customFormat="1" ht="15" x14ac:dyDescent="0.2">
      <c r="D3205" s="56"/>
      <c r="E3205" s="56"/>
    </row>
    <row r="3206" spans="4:5" s="10" customFormat="1" ht="15" x14ac:dyDescent="0.2">
      <c r="D3206" s="56"/>
      <c r="E3206" s="56"/>
    </row>
    <row r="3207" spans="4:5" s="10" customFormat="1" ht="15" x14ac:dyDescent="0.2">
      <c r="D3207" s="56"/>
      <c r="E3207" s="56"/>
    </row>
    <row r="3208" spans="4:5" s="10" customFormat="1" ht="15" x14ac:dyDescent="0.2">
      <c r="D3208" s="56"/>
      <c r="E3208" s="56"/>
    </row>
    <row r="3209" spans="4:5" s="10" customFormat="1" ht="15" x14ac:dyDescent="0.2">
      <c r="D3209" s="56"/>
      <c r="E3209" s="56"/>
    </row>
    <row r="3210" spans="4:5" s="10" customFormat="1" ht="15" x14ac:dyDescent="0.2">
      <c r="D3210" s="56"/>
      <c r="E3210" s="56"/>
    </row>
    <row r="3211" spans="4:5" s="10" customFormat="1" ht="15" x14ac:dyDescent="0.2">
      <c r="D3211" s="56"/>
      <c r="E3211" s="56"/>
    </row>
    <row r="3212" spans="4:5" s="10" customFormat="1" ht="15" x14ac:dyDescent="0.2">
      <c r="D3212" s="56"/>
      <c r="E3212" s="56"/>
    </row>
    <row r="3213" spans="4:5" s="10" customFormat="1" ht="15" x14ac:dyDescent="0.2">
      <c r="D3213" s="56"/>
      <c r="E3213" s="56"/>
    </row>
    <row r="3214" spans="4:5" s="10" customFormat="1" ht="15" x14ac:dyDescent="0.2">
      <c r="D3214" s="56"/>
      <c r="E3214" s="56"/>
    </row>
    <row r="3215" spans="4:5" s="10" customFormat="1" ht="15" x14ac:dyDescent="0.2">
      <c r="D3215" s="56"/>
      <c r="E3215" s="56"/>
    </row>
    <row r="3216" spans="4:5" s="10" customFormat="1" ht="15" x14ac:dyDescent="0.2">
      <c r="D3216" s="56"/>
      <c r="E3216" s="56"/>
    </row>
    <row r="3217" spans="4:5" s="10" customFormat="1" ht="15" x14ac:dyDescent="0.2">
      <c r="D3217" s="56"/>
      <c r="E3217" s="56"/>
    </row>
    <row r="3218" spans="4:5" s="10" customFormat="1" ht="15" x14ac:dyDescent="0.2">
      <c r="D3218" s="56"/>
      <c r="E3218" s="56"/>
    </row>
    <row r="3219" spans="4:5" s="10" customFormat="1" ht="15" x14ac:dyDescent="0.2">
      <c r="D3219" s="56"/>
      <c r="E3219" s="56"/>
    </row>
    <row r="3220" spans="4:5" s="10" customFormat="1" ht="15" x14ac:dyDescent="0.2">
      <c r="D3220" s="56"/>
      <c r="E3220" s="56"/>
    </row>
    <row r="3221" spans="4:5" s="10" customFormat="1" ht="15" x14ac:dyDescent="0.2">
      <c r="D3221" s="56"/>
      <c r="E3221" s="56"/>
    </row>
    <row r="3222" spans="4:5" s="10" customFormat="1" ht="15" x14ac:dyDescent="0.2">
      <c r="D3222" s="56"/>
      <c r="E3222" s="56"/>
    </row>
    <row r="3223" spans="4:5" s="10" customFormat="1" ht="15" x14ac:dyDescent="0.2">
      <c r="D3223" s="56"/>
      <c r="E3223" s="56"/>
    </row>
    <row r="3224" spans="4:5" s="10" customFormat="1" ht="15" x14ac:dyDescent="0.2">
      <c r="D3224" s="56"/>
      <c r="E3224" s="56"/>
    </row>
    <row r="3225" spans="4:5" s="10" customFormat="1" ht="15" x14ac:dyDescent="0.2">
      <c r="D3225" s="56"/>
      <c r="E3225" s="56"/>
    </row>
    <row r="3226" spans="4:5" s="10" customFormat="1" ht="15" x14ac:dyDescent="0.2">
      <c r="D3226" s="56"/>
      <c r="E3226" s="56"/>
    </row>
    <row r="3227" spans="4:5" s="10" customFormat="1" ht="15" x14ac:dyDescent="0.2">
      <c r="D3227" s="56"/>
      <c r="E3227" s="56"/>
    </row>
    <row r="3228" spans="4:5" s="10" customFormat="1" ht="15" x14ac:dyDescent="0.2">
      <c r="D3228" s="56"/>
      <c r="E3228" s="56"/>
    </row>
    <row r="3229" spans="4:5" s="10" customFormat="1" ht="15" x14ac:dyDescent="0.2">
      <c r="D3229" s="56"/>
      <c r="E3229" s="56"/>
    </row>
    <row r="3230" spans="4:5" s="10" customFormat="1" ht="15" x14ac:dyDescent="0.2">
      <c r="D3230" s="56"/>
      <c r="E3230" s="56"/>
    </row>
    <row r="3231" spans="4:5" s="10" customFormat="1" ht="15" x14ac:dyDescent="0.2">
      <c r="D3231" s="56"/>
      <c r="E3231" s="56"/>
    </row>
    <row r="3232" spans="4:5" s="10" customFormat="1" ht="15" x14ac:dyDescent="0.2">
      <c r="D3232" s="56"/>
      <c r="E3232" s="56"/>
    </row>
    <row r="3233" spans="4:5" s="10" customFormat="1" ht="15" x14ac:dyDescent="0.2">
      <c r="D3233" s="56"/>
      <c r="E3233" s="56"/>
    </row>
    <row r="3234" spans="4:5" s="10" customFormat="1" ht="15" x14ac:dyDescent="0.2">
      <c r="D3234" s="56"/>
      <c r="E3234" s="56"/>
    </row>
    <row r="3235" spans="4:5" s="10" customFormat="1" ht="15" x14ac:dyDescent="0.2">
      <c r="D3235" s="56"/>
      <c r="E3235" s="56"/>
    </row>
    <row r="3236" spans="4:5" s="10" customFormat="1" ht="15" x14ac:dyDescent="0.2">
      <c r="D3236" s="56"/>
      <c r="E3236" s="56"/>
    </row>
    <row r="3237" spans="4:5" s="10" customFormat="1" ht="15" x14ac:dyDescent="0.2">
      <c r="D3237" s="56"/>
      <c r="E3237" s="56"/>
    </row>
    <row r="3238" spans="4:5" s="10" customFormat="1" ht="15" x14ac:dyDescent="0.2">
      <c r="D3238" s="56"/>
      <c r="E3238" s="56"/>
    </row>
    <row r="3239" spans="4:5" s="10" customFormat="1" ht="15" x14ac:dyDescent="0.2">
      <c r="D3239" s="56"/>
      <c r="E3239" s="56"/>
    </row>
    <row r="3240" spans="4:5" s="10" customFormat="1" ht="15" x14ac:dyDescent="0.2">
      <c r="D3240" s="56"/>
      <c r="E3240" s="56"/>
    </row>
    <row r="3241" spans="4:5" s="10" customFormat="1" ht="15" x14ac:dyDescent="0.2">
      <c r="D3241" s="56"/>
      <c r="E3241" s="56"/>
    </row>
    <row r="3242" spans="4:5" s="10" customFormat="1" ht="15" x14ac:dyDescent="0.2">
      <c r="D3242" s="56"/>
      <c r="E3242" s="56"/>
    </row>
    <row r="3243" spans="4:5" s="10" customFormat="1" ht="15" x14ac:dyDescent="0.2">
      <c r="D3243" s="56"/>
      <c r="E3243" s="56"/>
    </row>
    <row r="3244" spans="4:5" s="10" customFormat="1" ht="15" x14ac:dyDescent="0.2">
      <c r="D3244" s="56"/>
      <c r="E3244" s="56"/>
    </row>
    <row r="3245" spans="4:5" s="10" customFormat="1" ht="15" x14ac:dyDescent="0.2">
      <c r="D3245" s="56"/>
      <c r="E3245" s="56"/>
    </row>
    <row r="3246" spans="4:5" s="10" customFormat="1" ht="15" x14ac:dyDescent="0.2">
      <c r="D3246" s="56"/>
      <c r="E3246" s="56"/>
    </row>
    <row r="3247" spans="4:5" s="10" customFormat="1" ht="15" x14ac:dyDescent="0.2">
      <c r="D3247" s="56"/>
      <c r="E3247" s="56"/>
    </row>
    <row r="3248" spans="4:5" s="10" customFormat="1" ht="15" x14ac:dyDescent="0.2">
      <c r="D3248" s="56"/>
      <c r="E3248" s="56"/>
    </row>
    <row r="3249" spans="4:5" s="10" customFormat="1" ht="15" x14ac:dyDescent="0.2">
      <c r="D3249" s="56"/>
      <c r="E3249" s="56"/>
    </row>
    <row r="3250" spans="4:5" s="10" customFormat="1" ht="15" x14ac:dyDescent="0.2">
      <c r="D3250" s="56"/>
      <c r="E3250" s="56"/>
    </row>
    <row r="3251" spans="4:5" s="10" customFormat="1" ht="15" x14ac:dyDescent="0.2">
      <c r="D3251" s="56"/>
      <c r="E3251" s="56"/>
    </row>
    <row r="3252" spans="4:5" s="10" customFormat="1" ht="15" x14ac:dyDescent="0.2">
      <c r="D3252" s="56"/>
      <c r="E3252" s="56"/>
    </row>
    <row r="3253" spans="4:5" s="10" customFormat="1" ht="15" x14ac:dyDescent="0.2">
      <c r="D3253" s="56"/>
      <c r="E3253" s="56"/>
    </row>
    <row r="3254" spans="4:5" s="10" customFormat="1" ht="15" x14ac:dyDescent="0.2">
      <c r="D3254" s="56"/>
      <c r="E3254" s="56"/>
    </row>
    <row r="3255" spans="4:5" s="10" customFormat="1" ht="15" x14ac:dyDescent="0.2">
      <c r="D3255" s="56"/>
      <c r="E3255" s="56"/>
    </row>
    <row r="3256" spans="4:5" s="10" customFormat="1" ht="15" x14ac:dyDescent="0.2">
      <c r="D3256" s="56"/>
      <c r="E3256" s="56"/>
    </row>
    <row r="3257" spans="4:5" s="10" customFormat="1" ht="15" x14ac:dyDescent="0.2">
      <c r="D3257" s="56"/>
      <c r="E3257" s="56"/>
    </row>
    <row r="3258" spans="4:5" s="10" customFormat="1" ht="15" x14ac:dyDescent="0.2">
      <c r="D3258" s="56"/>
      <c r="E3258" s="56"/>
    </row>
    <row r="3259" spans="4:5" s="10" customFormat="1" ht="15" x14ac:dyDescent="0.2">
      <c r="D3259" s="56"/>
      <c r="E3259" s="56"/>
    </row>
    <row r="3260" spans="4:5" s="10" customFormat="1" ht="15" x14ac:dyDescent="0.2">
      <c r="D3260" s="56"/>
      <c r="E3260" s="56"/>
    </row>
    <row r="3261" spans="4:5" s="10" customFormat="1" ht="15" x14ac:dyDescent="0.2">
      <c r="D3261" s="56"/>
      <c r="E3261" s="56"/>
    </row>
    <row r="3262" spans="4:5" s="10" customFormat="1" ht="15" x14ac:dyDescent="0.2">
      <c r="D3262" s="56"/>
      <c r="E3262" s="56"/>
    </row>
    <row r="3263" spans="4:5" s="10" customFormat="1" ht="15" x14ac:dyDescent="0.2">
      <c r="D3263" s="56"/>
      <c r="E3263" s="56"/>
    </row>
    <row r="3264" spans="4:5" s="10" customFormat="1" ht="15" x14ac:dyDescent="0.2">
      <c r="D3264" s="56"/>
      <c r="E3264" s="56"/>
    </row>
    <row r="3265" spans="4:5" s="10" customFormat="1" ht="15" x14ac:dyDescent="0.2">
      <c r="D3265" s="56"/>
      <c r="E3265" s="56"/>
    </row>
    <row r="3266" spans="4:5" s="10" customFormat="1" ht="15" x14ac:dyDescent="0.2">
      <c r="D3266" s="56"/>
      <c r="E3266" s="56"/>
    </row>
    <row r="3267" spans="4:5" s="10" customFormat="1" ht="15" x14ac:dyDescent="0.2">
      <c r="D3267" s="56"/>
      <c r="E3267" s="56"/>
    </row>
    <row r="3268" spans="4:5" s="10" customFormat="1" ht="15" x14ac:dyDescent="0.2">
      <c r="D3268" s="56"/>
      <c r="E3268" s="56"/>
    </row>
    <row r="3269" spans="4:5" s="10" customFormat="1" ht="15" x14ac:dyDescent="0.2">
      <c r="D3269" s="56"/>
      <c r="E3269" s="56"/>
    </row>
    <row r="3270" spans="4:5" s="10" customFormat="1" ht="15" x14ac:dyDescent="0.2">
      <c r="D3270" s="56"/>
      <c r="E3270" s="56"/>
    </row>
    <row r="3271" spans="4:5" s="10" customFormat="1" ht="15" x14ac:dyDescent="0.2">
      <c r="D3271" s="56"/>
      <c r="E3271" s="56"/>
    </row>
    <row r="3272" spans="4:5" s="10" customFormat="1" ht="15" x14ac:dyDescent="0.2">
      <c r="D3272" s="56"/>
      <c r="E3272" s="56"/>
    </row>
    <row r="3273" spans="4:5" s="10" customFormat="1" ht="15" x14ac:dyDescent="0.2">
      <c r="D3273" s="56"/>
      <c r="E3273" s="56"/>
    </row>
    <row r="3274" spans="4:5" s="10" customFormat="1" ht="15" x14ac:dyDescent="0.2">
      <c r="D3274" s="56"/>
      <c r="E3274" s="56"/>
    </row>
    <row r="3275" spans="4:5" s="10" customFormat="1" ht="15" x14ac:dyDescent="0.2">
      <c r="D3275" s="56"/>
      <c r="E3275" s="56"/>
    </row>
    <row r="3276" spans="4:5" s="10" customFormat="1" ht="15" x14ac:dyDescent="0.2">
      <c r="D3276" s="56"/>
      <c r="E3276" s="56"/>
    </row>
    <row r="3277" spans="4:5" s="10" customFormat="1" ht="15" x14ac:dyDescent="0.2">
      <c r="D3277" s="56"/>
      <c r="E3277" s="56"/>
    </row>
    <row r="3278" spans="4:5" s="10" customFormat="1" ht="15" x14ac:dyDescent="0.2">
      <c r="D3278" s="56"/>
      <c r="E3278" s="56"/>
    </row>
    <row r="3279" spans="4:5" s="10" customFormat="1" ht="15" x14ac:dyDescent="0.2">
      <c r="D3279" s="56"/>
      <c r="E3279" s="56"/>
    </row>
    <row r="3280" spans="4:5" s="10" customFormat="1" ht="15" x14ac:dyDescent="0.2">
      <c r="D3280" s="56"/>
      <c r="E3280" s="56"/>
    </row>
    <row r="3281" spans="4:5" s="10" customFormat="1" ht="15" x14ac:dyDescent="0.2">
      <c r="D3281" s="56"/>
      <c r="E3281" s="56"/>
    </row>
    <row r="3282" spans="4:5" s="10" customFormat="1" ht="15" x14ac:dyDescent="0.2">
      <c r="D3282" s="56"/>
      <c r="E3282" s="56"/>
    </row>
    <row r="3283" spans="4:5" s="10" customFormat="1" ht="15" x14ac:dyDescent="0.2">
      <c r="D3283" s="56"/>
      <c r="E3283" s="56"/>
    </row>
    <row r="3284" spans="4:5" s="10" customFormat="1" ht="15" x14ac:dyDescent="0.2">
      <c r="D3284" s="56"/>
      <c r="E3284" s="56"/>
    </row>
    <row r="3285" spans="4:5" s="10" customFormat="1" ht="15" x14ac:dyDescent="0.2">
      <c r="D3285" s="56"/>
      <c r="E3285" s="56"/>
    </row>
    <row r="3286" spans="4:5" s="10" customFormat="1" ht="15" x14ac:dyDescent="0.2">
      <c r="D3286" s="56"/>
      <c r="E3286" s="56"/>
    </row>
    <row r="3287" spans="4:5" s="10" customFormat="1" ht="15" x14ac:dyDescent="0.2">
      <c r="D3287" s="56"/>
      <c r="E3287" s="56"/>
    </row>
    <row r="3288" spans="4:5" s="10" customFormat="1" ht="15" x14ac:dyDescent="0.2">
      <c r="D3288" s="56"/>
      <c r="E3288" s="56"/>
    </row>
    <row r="3289" spans="4:5" s="10" customFormat="1" ht="15" x14ac:dyDescent="0.2">
      <c r="D3289" s="56"/>
      <c r="E3289" s="56"/>
    </row>
    <row r="3290" spans="4:5" s="10" customFormat="1" ht="15" x14ac:dyDescent="0.2">
      <c r="D3290" s="56"/>
      <c r="E3290" s="56"/>
    </row>
    <row r="3291" spans="4:5" s="10" customFormat="1" ht="15" x14ac:dyDescent="0.2">
      <c r="D3291" s="56"/>
      <c r="E3291" s="56"/>
    </row>
    <row r="3292" spans="4:5" s="10" customFormat="1" ht="15" x14ac:dyDescent="0.2">
      <c r="D3292" s="56"/>
      <c r="E3292" s="56"/>
    </row>
    <row r="3293" spans="4:5" s="10" customFormat="1" ht="15" x14ac:dyDescent="0.2">
      <c r="D3293" s="56"/>
      <c r="E3293" s="56"/>
    </row>
    <row r="3294" spans="4:5" s="10" customFormat="1" ht="15" x14ac:dyDescent="0.2">
      <c r="D3294" s="56"/>
      <c r="E3294" s="56"/>
    </row>
    <row r="3295" spans="4:5" s="10" customFormat="1" ht="15" x14ac:dyDescent="0.2">
      <c r="D3295" s="56"/>
      <c r="E3295" s="56"/>
    </row>
    <row r="3296" spans="4:5" s="10" customFormat="1" ht="15" x14ac:dyDescent="0.2">
      <c r="D3296" s="56"/>
      <c r="E3296" s="56"/>
    </row>
    <row r="3297" spans="4:5" s="10" customFormat="1" ht="15" x14ac:dyDescent="0.2">
      <c r="D3297" s="56"/>
      <c r="E3297" s="56"/>
    </row>
    <row r="3298" spans="4:5" s="10" customFormat="1" ht="15" x14ac:dyDescent="0.2">
      <c r="D3298" s="56"/>
      <c r="E3298" s="56"/>
    </row>
    <row r="3299" spans="4:5" s="10" customFormat="1" ht="15" x14ac:dyDescent="0.2">
      <c r="D3299" s="56"/>
      <c r="E3299" s="56"/>
    </row>
    <row r="3300" spans="4:5" s="10" customFormat="1" ht="15" x14ac:dyDescent="0.2">
      <c r="D3300" s="56"/>
      <c r="E3300" s="56"/>
    </row>
    <row r="3301" spans="4:5" s="10" customFormat="1" ht="15" x14ac:dyDescent="0.2">
      <c r="D3301" s="56"/>
      <c r="E3301" s="56"/>
    </row>
    <row r="3302" spans="4:5" s="10" customFormat="1" ht="15" x14ac:dyDescent="0.2">
      <c r="D3302" s="56"/>
      <c r="E3302" s="56"/>
    </row>
    <row r="3303" spans="4:5" s="10" customFormat="1" ht="15" x14ac:dyDescent="0.2">
      <c r="D3303" s="56"/>
      <c r="E3303" s="56"/>
    </row>
    <row r="3304" spans="4:5" s="10" customFormat="1" ht="15" x14ac:dyDescent="0.2">
      <c r="D3304" s="56"/>
      <c r="E3304" s="56"/>
    </row>
    <row r="3305" spans="4:5" s="10" customFormat="1" ht="15" x14ac:dyDescent="0.2">
      <c r="D3305" s="56"/>
      <c r="E3305" s="56"/>
    </row>
    <row r="3306" spans="4:5" s="10" customFormat="1" ht="15" x14ac:dyDescent="0.2">
      <c r="D3306" s="56"/>
      <c r="E3306" s="56"/>
    </row>
    <row r="3307" spans="4:5" s="10" customFormat="1" ht="15" x14ac:dyDescent="0.2">
      <c r="D3307" s="56"/>
      <c r="E3307" s="56"/>
    </row>
    <row r="3308" spans="4:5" s="10" customFormat="1" ht="15" x14ac:dyDescent="0.2">
      <c r="D3308" s="56"/>
      <c r="E3308" s="56"/>
    </row>
    <row r="3309" spans="4:5" s="10" customFormat="1" ht="15" x14ac:dyDescent="0.2">
      <c r="D3309" s="56"/>
      <c r="E3309" s="56"/>
    </row>
    <row r="3310" spans="4:5" s="10" customFormat="1" ht="15" x14ac:dyDescent="0.2">
      <c r="D3310" s="56"/>
      <c r="E3310" s="56"/>
    </row>
    <row r="3311" spans="4:5" s="10" customFormat="1" ht="15" x14ac:dyDescent="0.2">
      <c r="D3311" s="56"/>
      <c r="E3311" s="56"/>
    </row>
    <row r="3312" spans="4:5" s="10" customFormat="1" ht="15" x14ac:dyDescent="0.2">
      <c r="D3312" s="56"/>
      <c r="E3312" s="56"/>
    </row>
    <row r="3313" spans="4:5" s="10" customFormat="1" ht="15" x14ac:dyDescent="0.2">
      <c r="D3313" s="56"/>
      <c r="E3313" s="56"/>
    </row>
    <row r="3314" spans="4:5" s="10" customFormat="1" ht="15" x14ac:dyDescent="0.2">
      <c r="D3314" s="56"/>
      <c r="E3314" s="56"/>
    </row>
    <row r="3315" spans="4:5" s="10" customFormat="1" ht="15" x14ac:dyDescent="0.2">
      <c r="D3315" s="56"/>
      <c r="E3315" s="56"/>
    </row>
    <row r="3316" spans="4:5" s="10" customFormat="1" ht="15" x14ac:dyDescent="0.2">
      <c r="D3316" s="56"/>
      <c r="E3316" s="56"/>
    </row>
    <row r="3317" spans="4:5" s="10" customFormat="1" ht="15" x14ac:dyDescent="0.2">
      <c r="D3317" s="56"/>
      <c r="E3317" s="56"/>
    </row>
    <row r="3318" spans="4:5" s="10" customFormat="1" ht="15" x14ac:dyDescent="0.2">
      <c r="D3318" s="56"/>
      <c r="E3318" s="56"/>
    </row>
    <row r="3319" spans="4:5" s="10" customFormat="1" ht="15" x14ac:dyDescent="0.2">
      <c r="D3319" s="56"/>
      <c r="E3319" s="56"/>
    </row>
    <row r="3320" spans="4:5" s="10" customFormat="1" ht="15" x14ac:dyDescent="0.2">
      <c r="D3320" s="56"/>
      <c r="E3320" s="56"/>
    </row>
    <row r="3321" spans="4:5" s="10" customFormat="1" ht="15" x14ac:dyDescent="0.2">
      <c r="D3321" s="56"/>
      <c r="E3321" s="56"/>
    </row>
    <row r="3322" spans="4:5" s="10" customFormat="1" ht="15" x14ac:dyDescent="0.2">
      <c r="D3322" s="56"/>
      <c r="E3322" s="56"/>
    </row>
    <row r="3323" spans="4:5" s="10" customFormat="1" ht="15" x14ac:dyDescent="0.2">
      <c r="D3323" s="56"/>
      <c r="E3323" s="56"/>
    </row>
    <row r="3324" spans="4:5" s="10" customFormat="1" ht="15" x14ac:dyDescent="0.2">
      <c r="D3324" s="56"/>
      <c r="E3324" s="56"/>
    </row>
    <row r="3325" spans="4:5" s="10" customFormat="1" ht="15" x14ac:dyDescent="0.2">
      <c r="D3325" s="56"/>
      <c r="E3325" s="56"/>
    </row>
    <row r="3326" spans="4:5" s="10" customFormat="1" ht="15" x14ac:dyDescent="0.2">
      <c r="D3326" s="56"/>
      <c r="E3326" s="56"/>
    </row>
    <row r="3327" spans="4:5" s="10" customFormat="1" ht="15" x14ac:dyDescent="0.2">
      <c r="D3327" s="56"/>
      <c r="E3327" s="56"/>
    </row>
    <row r="3328" spans="4:5" s="10" customFormat="1" ht="15" x14ac:dyDescent="0.2">
      <c r="D3328" s="56"/>
      <c r="E3328" s="56"/>
    </row>
    <row r="3329" spans="4:5" s="10" customFormat="1" ht="15" x14ac:dyDescent="0.2">
      <c r="D3329" s="56"/>
      <c r="E3329" s="56"/>
    </row>
    <row r="3330" spans="4:5" s="10" customFormat="1" ht="15" x14ac:dyDescent="0.2">
      <c r="D3330" s="56"/>
      <c r="E3330" s="56"/>
    </row>
    <row r="3331" spans="4:5" s="10" customFormat="1" ht="15" x14ac:dyDescent="0.2">
      <c r="D3331" s="56"/>
      <c r="E3331" s="56"/>
    </row>
    <row r="3332" spans="4:5" s="10" customFormat="1" ht="15" x14ac:dyDescent="0.2">
      <c r="D3332" s="56"/>
      <c r="E3332" s="56"/>
    </row>
    <row r="3333" spans="4:5" s="10" customFormat="1" ht="15" x14ac:dyDescent="0.2">
      <c r="D3333" s="56"/>
      <c r="E3333" s="56"/>
    </row>
    <row r="3334" spans="4:5" s="10" customFormat="1" ht="15" x14ac:dyDescent="0.2">
      <c r="D3334" s="56"/>
      <c r="E3334" s="56"/>
    </row>
    <row r="3335" spans="4:5" s="10" customFormat="1" ht="15" x14ac:dyDescent="0.2">
      <c r="D3335" s="56"/>
      <c r="E3335" s="56"/>
    </row>
    <row r="3336" spans="4:5" s="10" customFormat="1" ht="15" x14ac:dyDescent="0.2">
      <c r="D3336" s="56"/>
      <c r="E3336" s="56"/>
    </row>
    <row r="3337" spans="4:5" s="10" customFormat="1" ht="15" x14ac:dyDescent="0.2">
      <c r="D3337" s="56"/>
      <c r="E3337" s="56"/>
    </row>
    <row r="3338" spans="4:5" s="10" customFormat="1" ht="15" x14ac:dyDescent="0.2">
      <c r="D3338" s="56"/>
      <c r="E3338" s="56"/>
    </row>
    <row r="3339" spans="4:5" s="10" customFormat="1" ht="15" x14ac:dyDescent="0.2">
      <c r="D3339" s="56"/>
      <c r="E3339" s="56"/>
    </row>
    <row r="3340" spans="4:5" s="10" customFormat="1" ht="15" x14ac:dyDescent="0.2">
      <c r="D3340" s="56"/>
      <c r="E3340" s="56"/>
    </row>
    <row r="3341" spans="4:5" s="10" customFormat="1" ht="15" x14ac:dyDescent="0.2">
      <c r="D3341" s="56"/>
      <c r="E3341" s="56"/>
    </row>
    <row r="3342" spans="4:5" s="10" customFormat="1" ht="15" x14ac:dyDescent="0.2">
      <c r="D3342" s="56"/>
      <c r="E3342" s="56"/>
    </row>
    <row r="3343" spans="4:5" s="10" customFormat="1" ht="15" x14ac:dyDescent="0.2">
      <c r="D3343" s="56"/>
      <c r="E3343" s="56"/>
    </row>
    <row r="3344" spans="4:5" s="10" customFormat="1" ht="15" x14ac:dyDescent="0.2">
      <c r="D3344" s="56"/>
      <c r="E3344" s="56"/>
    </row>
    <row r="3345" spans="4:5" s="10" customFormat="1" ht="15" x14ac:dyDescent="0.2">
      <c r="D3345" s="56"/>
      <c r="E3345" s="56"/>
    </row>
    <row r="3346" spans="4:5" s="10" customFormat="1" ht="15" x14ac:dyDescent="0.2">
      <c r="D3346" s="56"/>
      <c r="E3346" s="56"/>
    </row>
    <row r="3347" spans="4:5" s="10" customFormat="1" ht="15" x14ac:dyDescent="0.2">
      <c r="D3347" s="56"/>
      <c r="E3347" s="56"/>
    </row>
    <row r="3348" spans="4:5" s="10" customFormat="1" ht="15" x14ac:dyDescent="0.2">
      <c r="D3348" s="56"/>
      <c r="E3348" s="56"/>
    </row>
    <row r="3349" spans="4:5" s="10" customFormat="1" ht="15" x14ac:dyDescent="0.2">
      <c r="D3349" s="56"/>
      <c r="E3349" s="56"/>
    </row>
    <row r="3350" spans="4:5" s="10" customFormat="1" ht="15" x14ac:dyDescent="0.2">
      <c r="D3350" s="56"/>
      <c r="E3350" s="56"/>
    </row>
    <row r="3351" spans="4:5" s="10" customFormat="1" ht="15" x14ac:dyDescent="0.2">
      <c r="D3351" s="56"/>
      <c r="E3351" s="56"/>
    </row>
    <row r="3352" spans="4:5" s="10" customFormat="1" ht="15" x14ac:dyDescent="0.2">
      <c r="D3352" s="56"/>
      <c r="E3352" s="56"/>
    </row>
    <row r="3353" spans="4:5" s="10" customFormat="1" ht="15" x14ac:dyDescent="0.2">
      <c r="D3353" s="56"/>
      <c r="E3353" s="56"/>
    </row>
    <row r="3354" spans="4:5" s="10" customFormat="1" ht="15" x14ac:dyDescent="0.2">
      <c r="D3354" s="56"/>
      <c r="E3354" s="56"/>
    </row>
    <row r="3355" spans="4:5" s="10" customFormat="1" ht="15" x14ac:dyDescent="0.2">
      <c r="D3355" s="56"/>
      <c r="E3355" s="56"/>
    </row>
    <row r="3356" spans="4:5" s="10" customFormat="1" ht="15" x14ac:dyDescent="0.2">
      <c r="D3356" s="56"/>
      <c r="E3356" s="56"/>
    </row>
    <row r="3357" spans="4:5" s="10" customFormat="1" ht="15" x14ac:dyDescent="0.2">
      <c r="D3357" s="56"/>
      <c r="E3357" s="56"/>
    </row>
    <row r="3358" spans="4:5" s="10" customFormat="1" ht="15" x14ac:dyDescent="0.2">
      <c r="D3358" s="56"/>
      <c r="E3358" s="56"/>
    </row>
    <row r="3359" spans="4:5" s="10" customFormat="1" ht="15" x14ac:dyDescent="0.2">
      <c r="D3359" s="56"/>
      <c r="E3359" s="56"/>
    </row>
    <row r="3360" spans="4:5" s="10" customFormat="1" ht="15" x14ac:dyDescent="0.2">
      <c r="D3360" s="56"/>
      <c r="E3360" s="56"/>
    </row>
    <row r="3361" spans="4:5" s="10" customFormat="1" ht="15" x14ac:dyDescent="0.2">
      <c r="D3361" s="56"/>
      <c r="E3361" s="56"/>
    </row>
    <row r="3362" spans="4:5" s="10" customFormat="1" ht="15" x14ac:dyDescent="0.2">
      <c r="D3362" s="56"/>
      <c r="E3362" s="56"/>
    </row>
    <row r="3363" spans="4:5" s="10" customFormat="1" ht="15" x14ac:dyDescent="0.2">
      <c r="D3363" s="56"/>
      <c r="E3363" s="56"/>
    </row>
    <row r="3364" spans="4:5" s="10" customFormat="1" ht="15" x14ac:dyDescent="0.2">
      <c r="D3364" s="56"/>
      <c r="E3364" s="56"/>
    </row>
    <row r="3365" spans="4:5" s="10" customFormat="1" ht="15" x14ac:dyDescent="0.2">
      <c r="D3365" s="56"/>
      <c r="E3365" s="56"/>
    </row>
    <row r="3366" spans="4:5" s="10" customFormat="1" ht="15" x14ac:dyDescent="0.2">
      <c r="D3366" s="56"/>
      <c r="E3366" s="56"/>
    </row>
    <row r="3367" spans="4:5" s="10" customFormat="1" ht="15" x14ac:dyDescent="0.2">
      <c r="D3367" s="56"/>
      <c r="E3367" s="56"/>
    </row>
    <row r="3368" spans="4:5" s="10" customFormat="1" ht="15" x14ac:dyDescent="0.2">
      <c r="D3368" s="56"/>
      <c r="E3368" s="56"/>
    </row>
    <row r="3369" spans="4:5" s="10" customFormat="1" ht="15" x14ac:dyDescent="0.2">
      <c r="D3369" s="56"/>
      <c r="E3369" s="56"/>
    </row>
    <row r="3370" spans="4:5" s="10" customFormat="1" ht="15" x14ac:dyDescent="0.2">
      <c r="D3370" s="56"/>
      <c r="E3370" s="56"/>
    </row>
    <row r="3371" spans="4:5" s="10" customFormat="1" ht="15" x14ac:dyDescent="0.2">
      <c r="D3371" s="56"/>
      <c r="E3371" s="56"/>
    </row>
    <row r="3372" spans="4:5" s="10" customFormat="1" ht="15" x14ac:dyDescent="0.2">
      <c r="D3372" s="56"/>
      <c r="E3372" s="56"/>
    </row>
    <row r="3373" spans="4:5" s="10" customFormat="1" ht="15" x14ac:dyDescent="0.2">
      <c r="D3373" s="56"/>
      <c r="E3373" s="56"/>
    </row>
    <row r="3374" spans="4:5" s="10" customFormat="1" ht="15" x14ac:dyDescent="0.2">
      <c r="D3374" s="56"/>
      <c r="E3374" s="56"/>
    </row>
    <row r="3375" spans="4:5" s="10" customFormat="1" ht="15" x14ac:dyDescent="0.2">
      <c r="D3375" s="56"/>
      <c r="E3375" s="56"/>
    </row>
    <row r="3376" spans="4:5" s="10" customFormat="1" ht="15" x14ac:dyDescent="0.2">
      <c r="D3376" s="56"/>
      <c r="E3376" s="56"/>
    </row>
    <row r="3377" spans="4:5" s="10" customFormat="1" ht="15" x14ac:dyDescent="0.2">
      <c r="D3377" s="56"/>
      <c r="E3377" s="56"/>
    </row>
    <row r="3378" spans="4:5" s="10" customFormat="1" ht="15" x14ac:dyDescent="0.2">
      <c r="D3378" s="56"/>
      <c r="E3378" s="56"/>
    </row>
    <row r="3379" spans="4:5" s="10" customFormat="1" ht="15" x14ac:dyDescent="0.2">
      <c r="D3379" s="56"/>
      <c r="E3379" s="56"/>
    </row>
    <row r="3380" spans="4:5" s="10" customFormat="1" ht="15" x14ac:dyDescent="0.2">
      <c r="D3380" s="56"/>
      <c r="E3380" s="56"/>
    </row>
    <row r="3381" spans="4:5" s="10" customFormat="1" ht="15" x14ac:dyDescent="0.2">
      <c r="D3381" s="56"/>
      <c r="E3381" s="56"/>
    </row>
    <row r="3382" spans="4:5" s="10" customFormat="1" ht="15" x14ac:dyDescent="0.2">
      <c r="D3382" s="56"/>
      <c r="E3382" s="56"/>
    </row>
    <row r="3383" spans="4:5" s="10" customFormat="1" ht="15" x14ac:dyDescent="0.2">
      <c r="D3383" s="56"/>
      <c r="E3383" s="56"/>
    </row>
    <row r="3384" spans="4:5" s="10" customFormat="1" ht="15" x14ac:dyDescent="0.2">
      <c r="D3384" s="56"/>
      <c r="E3384" s="56"/>
    </row>
    <row r="3385" spans="4:5" s="10" customFormat="1" ht="15" x14ac:dyDescent="0.2">
      <c r="D3385" s="56"/>
      <c r="E3385" s="56"/>
    </row>
    <row r="3386" spans="4:5" s="10" customFormat="1" ht="15" x14ac:dyDescent="0.2">
      <c r="D3386" s="56"/>
      <c r="E3386" s="56"/>
    </row>
    <row r="3387" spans="4:5" s="10" customFormat="1" ht="15" x14ac:dyDescent="0.2">
      <c r="D3387" s="56"/>
      <c r="E3387" s="56"/>
    </row>
    <row r="3388" spans="4:5" s="10" customFormat="1" ht="15" x14ac:dyDescent="0.2">
      <c r="D3388" s="56"/>
      <c r="E3388" s="56"/>
    </row>
    <row r="3389" spans="4:5" s="10" customFormat="1" ht="15" x14ac:dyDescent="0.2">
      <c r="D3389" s="56"/>
      <c r="E3389" s="56"/>
    </row>
    <row r="3390" spans="4:5" s="10" customFormat="1" ht="15" x14ac:dyDescent="0.2">
      <c r="D3390" s="56"/>
      <c r="E3390" s="56"/>
    </row>
    <row r="3391" spans="4:5" s="10" customFormat="1" ht="15" x14ac:dyDescent="0.2">
      <c r="D3391" s="56"/>
      <c r="E3391" s="56"/>
    </row>
    <row r="3392" spans="4:5" s="10" customFormat="1" ht="15" x14ac:dyDescent="0.2">
      <c r="D3392" s="56"/>
      <c r="E3392" s="56"/>
    </row>
    <row r="3393" spans="4:5" s="10" customFormat="1" ht="15" x14ac:dyDescent="0.2">
      <c r="D3393" s="56"/>
      <c r="E3393" s="56"/>
    </row>
    <row r="3394" spans="4:5" s="10" customFormat="1" ht="15" x14ac:dyDescent="0.2">
      <c r="D3394" s="56"/>
      <c r="E3394" s="56"/>
    </row>
    <row r="3395" spans="4:5" s="10" customFormat="1" ht="15" x14ac:dyDescent="0.2">
      <c r="D3395" s="56"/>
      <c r="E3395" s="56"/>
    </row>
    <row r="3396" spans="4:5" s="10" customFormat="1" ht="15" x14ac:dyDescent="0.2">
      <c r="D3396" s="56"/>
      <c r="E3396" s="56"/>
    </row>
    <row r="3397" spans="4:5" s="10" customFormat="1" ht="15" x14ac:dyDescent="0.2">
      <c r="D3397" s="56"/>
      <c r="E3397" s="56"/>
    </row>
    <row r="3398" spans="4:5" s="10" customFormat="1" ht="15" x14ac:dyDescent="0.2">
      <c r="D3398" s="56"/>
      <c r="E3398" s="56"/>
    </row>
    <row r="3399" spans="4:5" s="10" customFormat="1" ht="15" x14ac:dyDescent="0.2">
      <c r="D3399" s="56"/>
      <c r="E3399" s="56"/>
    </row>
    <row r="3400" spans="4:5" s="10" customFormat="1" ht="15" x14ac:dyDescent="0.2">
      <c r="D3400" s="56"/>
      <c r="E3400" s="56"/>
    </row>
    <row r="3401" spans="4:5" s="10" customFormat="1" ht="15" x14ac:dyDescent="0.2">
      <c r="D3401" s="56"/>
      <c r="E3401" s="56"/>
    </row>
    <row r="3402" spans="4:5" s="10" customFormat="1" ht="15" x14ac:dyDescent="0.2">
      <c r="D3402" s="56"/>
      <c r="E3402" s="56"/>
    </row>
    <row r="3403" spans="4:5" s="10" customFormat="1" ht="15" x14ac:dyDescent="0.2">
      <c r="D3403" s="56"/>
      <c r="E3403" s="56"/>
    </row>
    <row r="3404" spans="4:5" s="10" customFormat="1" ht="15" x14ac:dyDescent="0.2">
      <c r="D3404" s="56"/>
      <c r="E3404" s="56"/>
    </row>
    <row r="3405" spans="4:5" s="10" customFormat="1" ht="15" x14ac:dyDescent="0.2">
      <c r="D3405" s="56"/>
      <c r="E3405" s="56"/>
    </row>
    <row r="3406" spans="4:5" s="10" customFormat="1" ht="15" x14ac:dyDescent="0.2">
      <c r="D3406" s="56"/>
      <c r="E3406" s="56"/>
    </row>
    <row r="3407" spans="4:5" s="10" customFormat="1" ht="15" x14ac:dyDescent="0.2">
      <c r="D3407" s="56"/>
      <c r="E3407" s="56"/>
    </row>
    <row r="3408" spans="4:5" s="10" customFormat="1" ht="15" x14ac:dyDescent="0.2">
      <c r="D3408" s="56"/>
      <c r="E3408" s="56"/>
    </row>
    <row r="3409" spans="4:5" s="10" customFormat="1" ht="15" x14ac:dyDescent="0.2">
      <c r="D3409" s="56"/>
      <c r="E3409" s="56"/>
    </row>
    <row r="3410" spans="4:5" s="10" customFormat="1" ht="15" x14ac:dyDescent="0.2">
      <c r="D3410" s="56"/>
      <c r="E3410" s="56"/>
    </row>
    <row r="3411" spans="4:5" s="10" customFormat="1" ht="15" x14ac:dyDescent="0.2">
      <c r="D3411" s="56"/>
      <c r="E3411" s="56"/>
    </row>
    <row r="3412" spans="4:5" s="10" customFormat="1" ht="15" x14ac:dyDescent="0.2">
      <c r="D3412" s="56"/>
      <c r="E3412" s="56"/>
    </row>
    <row r="3413" spans="4:5" s="10" customFormat="1" ht="15" x14ac:dyDescent="0.2">
      <c r="D3413" s="56"/>
      <c r="E3413" s="56"/>
    </row>
    <row r="3414" spans="4:5" s="10" customFormat="1" ht="15" x14ac:dyDescent="0.2">
      <c r="D3414" s="56"/>
      <c r="E3414" s="56"/>
    </row>
    <row r="3415" spans="4:5" s="10" customFormat="1" ht="15" x14ac:dyDescent="0.2">
      <c r="D3415" s="56"/>
      <c r="E3415" s="56"/>
    </row>
    <row r="3416" spans="4:5" s="10" customFormat="1" ht="15" x14ac:dyDescent="0.2">
      <c r="D3416" s="56"/>
      <c r="E3416" s="56"/>
    </row>
    <row r="3417" spans="4:5" s="10" customFormat="1" ht="15" x14ac:dyDescent="0.2">
      <c r="D3417" s="56"/>
      <c r="E3417" s="56"/>
    </row>
    <row r="3418" spans="4:5" s="10" customFormat="1" ht="15" x14ac:dyDescent="0.2">
      <c r="D3418" s="56"/>
      <c r="E3418" s="56"/>
    </row>
    <row r="3419" spans="4:5" s="10" customFormat="1" ht="15" x14ac:dyDescent="0.2">
      <c r="D3419" s="56"/>
      <c r="E3419" s="56"/>
    </row>
    <row r="3420" spans="4:5" s="10" customFormat="1" ht="15" x14ac:dyDescent="0.2">
      <c r="D3420" s="56"/>
      <c r="E3420" s="56"/>
    </row>
    <row r="3421" spans="4:5" s="10" customFormat="1" ht="15" x14ac:dyDescent="0.2">
      <c r="D3421" s="56"/>
      <c r="E3421" s="56"/>
    </row>
    <row r="3422" spans="4:5" s="10" customFormat="1" ht="15" x14ac:dyDescent="0.2">
      <c r="D3422" s="56"/>
      <c r="E3422" s="56"/>
    </row>
    <row r="3423" spans="4:5" s="10" customFormat="1" ht="15" x14ac:dyDescent="0.2">
      <c r="D3423" s="56"/>
      <c r="E3423" s="56"/>
    </row>
    <row r="3424" spans="4:5" s="10" customFormat="1" ht="15" x14ac:dyDescent="0.2">
      <c r="D3424" s="56"/>
      <c r="E3424" s="56"/>
    </row>
    <row r="3425" spans="4:5" s="10" customFormat="1" ht="15" x14ac:dyDescent="0.2">
      <c r="D3425" s="56"/>
      <c r="E3425" s="56"/>
    </row>
    <row r="3426" spans="4:5" s="10" customFormat="1" ht="15" x14ac:dyDescent="0.2">
      <c r="D3426" s="56"/>
      <c r="E3426" s="56"/>
    </row>
    <row r="3427" spans="4:5" s="10" customFormat="1" ht="15" x14ac:dyDescent="0.2">
      <c r="D3427" s="56"/>
      <c r="E3427" s="56"/>
    </row>
    <row r="3428" spans="4:5" s="10" customFormat="1" ht="15" x14ac:dyDescent="0.2">
      <c r="D3428" s="56"/>
      <c r="E3428" s="56"/>
    </row>
    <row r="3429" spans="4:5" s="10" customFormat="1" ht="15" x14ac:dyDescent="0.2">
      <c r="D3429" s="56"/>
      <c r="E3429" s="56"/>
    </row>
    <row r="3430" spans="4:5" s="10" customFormat="1" ht="15" x14ac:dyDescent="0.2">
      <c r="D3430" s="56"/>
      <c r="E3430" s="56"/>
    </row>
    <row r="3431" spans="4:5" s="10" customFormat="1" ht="15" x14ac:dyDescent="0.2">
      <c r="D3431" s="56"/>
      <c r="E3431" s="56"/>
    </row>
    <row r="3432" spans="4:5" s="10" customFormat="1" ht="15" x14ac:dyDescent="0.2">
      <c r="D3432" s="56"/>
      <c r="E3432" s="56"/>
    </row>
    <row r="3433" spans="4:5" s="10" customFormat="1" ht="15" x14ac:dyDescent="0.2">
      <c r="D3433" s="56"/>
      <c r="E3433" s="56"/>
    </row>
    <row r="3434" spans="4:5" s="10" customFormat="1" ht="15" x14ac:dyDescent="0.2">
      <c r="D3434" s="56"/>
      <c r="E3434" s="56"/>
    </row>
    <row r="3435" spans="4:5" s="10" customFormat="1" ht="15" x14ac:dyDescent="0.2">
      <c r="D3435" s="56"/>
      <c r="E3435" s="56"/>
    </row>
    <row r="3436" spans="4:5" s="10" customFormat="1" ht="15" x14ac:dyDescent="0.2">
      <c r="D3436" s="56"/>
      <c r="E3436" s="56"/>
    </row>
    <row r="3437" spans="4:5" s="10" customFormat="1" ht="15" x14ac:dyDescent="0.2">
      <c r="D3437" s="56"/>
      <c r="E3437" s="56"/>
    </row>
    <row r="3438" spans="4:5" s="10" customFormat="1" ht="15" x14ac:dyDescent="0.2">
      <c r="D3438" s="56"/>
      <c r="E3438" s="56"/>
    </row>
    <row r="3439" spans="4:5" s="10" customFormat="1" ht="15" x14ac:dyDescent="0.2">
      <c r="D3439" s="56"/>
      <c r="E3439" s="56"/>
    </row>
    <row r="3440" spans="4:5" s="10" customFormat="1" ht="15" x14ac:dyDescent="0.2">
      <c r="D3440" s="56"/>
      <c r="E3440" s="56"/>
    </row>
    <row r="3441" spans="4:5" s="10" customFormat="1" ht="15" x14ac:dyDescent="0.2">
      <c r="D3441" s="56"/>
      <c r="E3441" s="56"/>
    </row>
    <row r="3442" spans="4:5" s="10" customFormat="1" ht="15" x14ac:dyDescent="0.2">
      <c r="D3442" s="56"/>
      <c r="E3442" s="56"/>
    </row>
    <row r="3443" spans="4:5" s="10" customFormat="1" ht="15" x14ac:dyDescent="0.2">
      <c r="D3443" s="56"/>
      <c r="E3443" s="56"/>
    </row>
    <row r="3444" spans="4:5" s="10" customFormat="1" ht="15" x14ac:dyDescent="0.2">
      <c r="D3444" s="56"/>
      <c r="E3444" s="56"/>
    </row>
    <row r="3445" spans="4:5" s="10" customFormat="1" ht="15" x14ac:dyDescent="0.2">
      <c r="D3445" s="56"/>
      <c r="E3445" s="56"/>
    </row>
    <row r="3446" spans="4:5" s="10" customFormat="1" ht="15" x14ac:dyDescent="0.2">
      <c r="D3446" s="56"/>
      <c r="E3446" s="56"/>
    </row>
    <row r="3447" spans="4:5" s="10" customFormat="1" ht="15" x14ac:dyDescent="0.2">
      <c r="D3447" s="56"/>
      <c r="E3447" s="56"/>
    </row>
    <row r="3448" spans="4:5" s="10" customFormat="1" ht="15" x14ac:dyDescent="0.2">
      <c r="D3448" s="56"/>
      <c r="E3448" s="56"/>
    </row>
    <row r="3449" spans="4:5" s="10" customFormat="1" ht="15" x14ac:dyDescent="0.2">
      <c r="D3449" s="56"/>
      <c r="E3449" s="56"/>
    </row>
    <row r="3450" spans="4:5" s="10" customFormat="1" ht="15" x14ac:dyDescent="0.2">
      <c r="D3450" s="56"/>
      <c r="E3450" s="56"/>
    </row>
    <row r="3451" spans="4:5" s="10" customFormat="1" ht="15" x14ac:dyDescent="0.2">
      <c r="D3451" s="56"/>
      <c r="E3451" s="56"/>
    </row>
    <row r="3452" spans="4:5" s="10" customFormat="1" ht="15" x14ac:dyDescent="0.2">
      <c r="D3452" s="56"/>
      <c r="E3452" s="56"/>
    </row>
    <row r="3453" spans="4:5" s="10" customFormat="1" ht="15" x14ac:dyDescent="0.2">
      <c r="D3453" s="56"/>
      <c r="E3453" s="56"/>
    </row>
    <row r="3454" spans="4:5" s="10" customFormat="1" ht="15" x14ac:dyDescent="0.2">
      <c r="D3454" s="56"/>
      <c r="E3454" s="56"/>
    </row>
    <row r="3455" spans="4:5" s="10" customFormat="1" ht="15" x14ac:dyDescent="0.2">
      <c r="D3455" s="56"/>
      <c r="E3455" s="56"/>
    </row>
    <row r="3456" spans="4:5" s="10" customFormat="1" ht="15" x14ac:dyDescent="0.2">
      <c r="D3456" s="56"/>
      <c r="E3456" s="56"/>
    </row>
    <row r="3457" spans="4:5" s="10" customFormat="1" ht="15" x14ac:dyDescent="0.2">
      <c r="D3457" s="56"/>
      <c r="E3457" s="56"/>
    </row>
    <row r="3458" spans="4:5" s="10" customFormat="1" ht="15" x14ac:dyDescent="0.2">
      <c r="D3458" s="56"/>
      <c r="E3458" s="56"/>
    </row>
    <row r="3459" spans="4:5" s="10" customFormat="1" ht="15" x14ac:dyDescent="0.2">
      <c r="D3459" s="56"/>
      <c r="E3459" s="56"/>
    </row>
    <row r="3460" spans="4:5" s="10" customFormat="1" ht="15" x14ac:dyDescent="0.2">
      <c r="D3460" s="56"/>
      <c r="E3460" s="56"/>
    </row>
    <row r="3461" spans="4:5" s="10" customFormat="1" ht="15" x14ac:dyDescent="0.2">
      <c r="D3461" s="56"/>
      <c r="E3461" s="56"/>
    </row>
    <row r="3462" spans="4:5" s="10" customFormat="1" ht="15" x14ac:dyDescent="0.2">
      <c r="D3462" s="56"/>
      <c r="E3462" s="56"/>
    </row>
    <row r="3463" spans="4:5" s="10" customFormat="1" ht="15" x14ac:dyDescent="0.2">
      <c r="D3463" s="56"/>
      <c r="E3463" s="56"/>
    </row>
    <row r="3464" spans="4:5" s="10" customFormat="1" ht="15" x14ac:dyDescent="0.2">
      <c r="D3464" s="56"/>
      <c r="E3464" s="56"/>
    </row>
    <row r="3465" spans="4:5" s="10" customFormat="1" ht="15" x14ac:dyDescent="0.2">
      <c r="D3465" s="56"/>
      <c r="E3465" s="56"/>
    </row>
    <row r="3466" spans="4:5" s="10" customFormat="1" ht="15" x14ac:dyDescent="0.2">
      <c r="D3466" s="56"/>
      <c r="E3466" s="56"/>
    </row>
    <row r="3467" spans="4:5" s="10" customFormat="1" ht="15" x14ac:dyDescent="0.2">
      <c r="D3467" s="56"/>
      <c r="E3467" s="56"/>
    </row>
    <row r="3468" spans="4:5" s="10" customFormat="1" ht="15" x14ac:dyDescent="0.2">
      <c r="D3468" s="56"/>
      <c r="E3468" s="56"/>
    </row>
    <row r="3469" spans="4:5" s="10" customFormat="1" ht="15" x14ac:dyDescent="0.2">
      <c r="D3469" s="56"/>
      <c r="E3469" s="56"/>
    </row>
    <row r="3470" spans="4:5" s="10" customFormat="1" ht="15" x14ac:dyDescent="0.2">
      <c r="D3470" s="56"/>
      <c r="E3470" s="56"/>
    </row>
    <row r="3471" spans="4:5" s="10" customFormat="1" ht="15" x14ac:dyDescent="0.2">
      <c r="D3471" s="56"/>
      <c r="E3471" s="56"/>
    </row>
    <row r="3472" spans="4:5" s="10" customFormat="1" ht="15" x14ac:dyDescent="0.2">
      <c r="D3472" s="56"/>
      <c r="E3472" s="56"/>
    </row>
    <row r="3473" spans="4:5" s="10" customFormat="1" ht="15" x14ac:dyDescent="0.2">
      <c r="D3473" s="56"/>
      <c r="E3473" s="56"/>
    </row>
    <row r="3474" spans="4:5" s="10" customFormat="1" ht="15" x14ac:dyDescent="0.2">
      <c r="D3474" s="56"/>
      <c r="E3474" s="56"/>
    </row>
    <row r="3475" spans="4:5" s="10" customFormat="1" ht="15" x14ac:dyDescent="0.2">
      <c r="D3475" s="56"/>
      <c r="E3475" s="56"/>
    </row>
    <row r="3476" spans="4:5" s="10" customFormat="1" ht="15" x14ac:dyDescent="0.2">
      <c r="D3476" s="56"/>
      <c r="E3476" s="56"/>
    </row>
    <row r="3477" spans="4:5" s="10" customFormat="1" ht="15" x14ac:dyDescent="0.2">
      <c r="D3477" s="56"/>
      <c r="E3477" s="56"/>
    </row>
    <row r="3478" spans="4:5" s="10" customFormat="1" ht="15" x14ac:dyDescent="0.2">
      <c r="D3478" s="56"/>
      <c r="E3478" s="56"/>
    </row>
    <row r="3479" spans="4:5" s="10" customFormat="1" ht="15" x14ac:dyDescent="0.2">
      <c r="D3479" s="56"/>
      <c r="E3479" s="56"/>
    </row>
    <row r="3480" spans="4:5" s="10" customFormat="1" ht="15" x14ac:dyDescent="0.2">
      <c r="D3480" s="56"/>
      <c r="E3480" s="56"/>
    </row>
    <row r="3481" spans="4:5" s="10" customFormat="1" ht="15" x14ac:dyDescent="0.2">
      <c r="D3481" s="56"/>
      <c r="E3481" s="56"/>
    </row>
    <row r="3482" spans="4:5" s="10" customFormat="1" ht="15" x14ac:dyDescent="0.2">
      <c r="D3482" s="56"/>
      <c r="E3482" s="56"/>
    </row>
    <row r="3483" spans="4:5" s="10" customFormat="1" ht="15" x14ac:dyDescent="0.2">
      <c r="D3483" s="56"/>
      <c r="E3483" s="56"/>
    </row>
    <row r="3484" spans="4:5" s="10" customFormat="1" ht="15" x14ac:dyDescent="0.2">
      <c r="D3484" s="56"/>
      <c r="E3484" s="56"/>
    </row>
    <row r="3485" spans="4:5" s="10" customFormat="1" ht="15" x14ac:dyDescent="0.2">
      <c r="D3485" s="56"/>
      <c r="E3485" s="56"/>
    </row>
    <row r="3486" spans="4:5" s="10" customFormat="1" ht="15" x14ac:dyDescent="0.2">
      <c r="D3486" s="56"/>
      <c r="E3486" s="56"/>
    </row>
    <row r="3487" spans="4:5" s="10" customFormat="1" ht="15" x14ac:dyDescent="0.2">
      <c r="D3487" s="56"/>
      <c r="E3487" s="56"/>
    </row>
    <row r="3488" spans="4:5" s="10" customFormat="1" ht="15" x14ac:dyDescent="0.2">
      <c r="D3488" s="56"/>
      <c r="E3488" s="56"/>
    </row>
    <row r="3489" spans="4:5" s="10" customFormat="1" ht="15" x14ac:dyDescent="0.2">
      <c r="D3489" s="56"/>
      <c r="E3489" s="56"/>
    </row>
    <row r="3490" spans="4:5" s="10" customFormat="1" ht="15" x14ac:dyDescent="0.2">
      <c r="D3490" s="56"/>
      <c r="E3490" s="56"/>
    </row>
    <row r="3491" spans="4:5" s="10" customFormat="1" ht="15" x14ac:dyDescent="0.2">
      <c r="D3491" s="56"/>
      <c r="E3491" s="56"/>
    </row>
    <row r="3492" spans="4:5" s="10" customFormat="1" ht="15" x14ac:dyDescent="0.2">
      <c r="D3492" s="56"/>
      <c r="E3492" s="56"/>
    </row>
    <row r="3493" spans="4:5" s="10" customFormat="1" ht="15" x14ac:dyDescent="0.2">
      <c r="D3493" s="56"/>
      <c r="E3493" s="56"/>
    </row>
    <row r="3494" spans="4:5" s="10" customFormat="1" ht="15" x14ac:dyDescent="0.2">
      <c r="D3494" s="56"/>
      <c r="E3494" s="56"/>
    </row>
    <row r="3495" spans="4:5" s="10" customFormat="1" ht="15" x14ac:dyDescent="0.2">
      <c r="D3495" s="56"/>
      <c r="E3495" s="56"/>
    </row>
    <row r="3496" spans="4:5" s="10" customFormat="1" ht="15" x14ac:dyDescent="0.2">
      <c r="D3496" s="56"/>
      <c r="E3496" s="56"/>
    </row>
    <row r="3497" spans="4:5" s="10" customFormat="1" ht="15" x14ac:dyDescent="0.2">
      <c r="D3497" s="56"/>
      <c r="E3497" s="56"/>
    </row>
    <row r="3498" spans="4:5" s="10" customFormat="1" ht="15" x14ac:dyDescent="0.2">
      <c r="D3498" s="56"/>
      <c r="E3498" s="56"/>
    </row>
    <row r="3499" spans="4:5" s="10" customFormat="1" ht="15" x14ac:dyDescent="0.2">
      <c r="D3499" s="56"/>
      <c r="E3499" s="56"/>
    </row>
    <row r="3500" spans="4:5" s="10" customFormat="1" ht="15" x14ac:dyDescent="0.2">
      <c r="D3500" s="56"/>
      <c r="E3500" s="56"/>
    </row>
    <row r="3501" spans="4:5" s="10" customFormat="1" ht="15" x14ac:dyDescent="0.2">
      <c r="D3501" s="56"/>
      <c r="E3501" s="56"/>
    </row>
    <row r="3502" spans="4:5" s="10" customFormat="1" ht="15" x14ac:dyDescent="0.2">
      <c r="D3502" s="56"/>
      <c r="E3502" s="56"/>
    </row>
    <row r="3503" spans="4:5" s="10" customFormat="1" ht="15" x14ac:dyDescent="0.2">
      <c r="D3503" s="56"/>
      <c r="E3503" s="56"/>
    </row>
    <row r="3504" spans="4:5" s="10" customFormat="1" ht="15" x14ac:dyDescent="0.2">
      <c r="D3504" s="56"/>
      <c r="E3504" s="56"/>
    </row>
    <row r="3505" spans="4:5" s="10" customFormat="1" ht="15" x14ac:dyDescent="0.2">
      <c r="D3505" s="56"/>
      <c r="E3505" s="56"/>
    </row>
    <row r="3506" spans="4:5" s="10" customFormat="1" ht="15" x14ac:dyDescent="0.2">
      <c r="D3506" s="56"/>
      <c r="E3506" s="56"/>
    </row>
    <row r="3507" spans="4:5" s="10" customFormat="1" ht="15" x14ac:dyDescent="0.2">
      <c r="D3507" s="56"/>
      <c r="E3507" s="56"/>
    </row>
    <row r="3508" spans="4:5" s="10" customFormat="1" ht="15" x14ac:dyDescent="0.2">
      <c r="D3508" s="56"/>
      <c r="E3508" s="56"/>
    </row>
    <row r="3509" spans="4:5" s="10" customFormat="1" ht="15" x14ac:dyDescent="0.2">
      <c r="D3509" s="56"/>
      <c r="E3509" s="56"/>
    </row>
    <row r="3510" spans="4:5" s="10" customFormat="1" ht="15" x14ac:dyDescent="0.2">
      <c r="D3510" s="56"/>
      <c r="E3510" s="56"/>
    </row>
    <row r="3511" spans="4:5" s="10" customFormat="1" ht="15" x14ac:dyDescent="0.2">
      <c r="D3511" s="56"/>
      <c r="E3511" s="56"/>
    </row>
    <row r="3512" spans="4:5" s="10" customFormat="1" ht="15" x14ac:dyDescent="0.2">
      <c r="D3512" s="56"/>
      <c r="E3512" s="56"/>
    </row>
    <row r="3513" spans="4:5" s="10" customFormat="1" ht="15" x14ac:dyDescent="0.2">
      <c r="D3513" s="56"/>
      <c r="E3513" s="56"/>
    </row>
    <row r="3514" spans="4:5" s="10" customFormat="1" ht="15" x14ac:dyDescent="0.2">
      <c r="D3514" s="56"/>
      <c r="E3514" s="56"/>
    </row>
    <row r="3515" spans="4:5" s="10" customFormat="1" ht="15" x14ac:dyDescent="0.2">
      <c r="D3515" s="56"/>
      <c r="E3515" s="56"/>
    </row>
    <row r="3516" spans="4:5" s="10" customFormat="1" ht="15" x14ac:dyDescent="0.2">
      <c r="D3516" s="56"/>
      <c r="E3516" s="56"/>
    </row>
    <row r="3517" spans="4:5" s="10" customFormat="1" ht="15" x14ac:dyDescent="0.2">
      <c r="D3517" s="56"/>
      <c r="E3517" s="56"/>
    </row>
    <row r="3518" spans="4:5" s="10" customFormat="1" ht="15" x14ac:dyDescent="0.2">
      <c r="D3518" s="56"/>
      <c r="E3518" s="56"/>
    </row>
    <row r="3519" spans="4:5" s="10" customFormat="1" ht="15" x14ac:dyDescent="0.2">
      <c r="D3519" s="56"/>
      <c r="E3519" s="56"/>
    </row>
    <row r="3520" spans="4:5" s="10" customFormat="1" ht="15" x14ac:dyDescent="0.2">
      <c r="D3520" s="56"/>
      <c r="E3520" s="56"/>
    </row>
    <row r="3521" spans="4:5" s="10" customFormat="1" ht="15" x14ac:dyDescent="0.2">
      <c r="D3521" s="56"/>
      <c r="E3521" s="56"/>
    </row>
    <row r="3522" spans="4:5" s="10" customFormat="1" ht="15" x14ac:dyDescent="0.2">
      <c r="D3522" s="56"/>
      <c r="E3522" s="56"/>
    </row>
    <row r="3523" spans="4:5" s="10" customFormat="1" ht="15" x14ac:dyDescent="0.2">
      <c r="D3523" s="56"/>
      <c r="E3523" s="56"/>
    </row>
    <row r="3524" spans="4:5" s="10" customFormat="1" ht="15" x14ac:dyDescent="0.2">
      <c r="D3524" s="56"/>
      <c r="E3524" s="56"/>
    </row>
    <row r="3525" spans="4:5" s="10" customFormat="1" ht="15" x14ac:dyDescent="0.2">
      <c r="D3525" s="56"/>
      <c r="E3525" s="56"/>
    </row>
    <row r="3526" spans="4:5" s="10" customFormat="1" ht="15" x14ac:dyDescent="0.2">
      <c r="D3526" s="56"/>
      <c r="E3526" s="56"/>
    </row>
    <row r="3527" spans="4:5" s="10" customFormat="1" ht="15" x14ac:dyDescent="0.2">
      <c r="D3527" s="56"/>
      <c r="E3527" s="56"/>
    </row>
    <row r="3528" spans="4:5" s="10" customFormat="1" ht="15" x14ac:dyDescent="0.2">
      <c r="D3528" s="56"/>
      <c r="E3528" s="56"/>
    </row>
    <row r="3529" spans="4:5" s="10" customFormat="1" ht="15" x14ac:dyDescent="0.2">
      <c r="D3529" s="56"/>
      <c r="E3529" s="56"/>
    </row>
    <row r="3530" spans="4:5" s="10" customFormat="1" ht="15" x14ac:dyDescent="0.2">
      <c r="D3530" s="56"/>
      <c r="E3530" s="56"/>
    </row>
    <row r="3531" spans="4:5" s="10" customFormat="1" ht="15" x14ac:dyDescent="0.2">
      <c r="D3531" s="56"/>
      <c r="E3531" s="56"/>
    </row>
    <row r="3532" spans="4:5" s="10" customFormat="1" ht="15" x14ac:dyDescent="0.2">
      <c r="D3532" s="56"/>
      <c r="E3532" s="56"/>
    </row>
    <row r="3533" spans="4:5" s="10" customFormat="1" ht="15" x14ac:dyDescent="0.2">
      <c r="D3533" s="56"/>
      <c r="E3533" s="56"/>
    </row>
    <row r="3534" spans="4:5" s="10" customFormat="1" ht="15" x14ac:dyDescent="0.2">
      <c r="D3534" s="56"/>
      <c r="E3534" s="56"/>
    </row>
    <row r="3535" spans="4:5" s="10" customFormat="1" ht="15" x14ac:dyDescent="0.2">
      <c r="D3535" s="56"/>
      <c r="E3535" s="56"/>
    </row>
    <row r="3536" spans="4:5" s="10" customFormat="1" ht="15" x14ac:dyDescent="0.2">
      <c r="D3536" s="56"/>
      <c r="E3536" s="56"/>
    </row>
    <row r="3537" spans="4:5" s="10" customFormat="1" ht="15" x14ac:dyDescent="0.2">
      <c r="D3537" s="56"/>
      <c r="E3537" s="56"/>
    </row>
    <row r="3538" spans="4:5" s="10" customFormat="1" ht="15" x14ac:dyDescent="0.2">
      <c r="D3538" s="56"/>
      <c r="E3538" s="56"/>
    </row>
    <row r="3539" spans="4:5" s="10" customFormat="1" ht="15" x14ac:dyDescent="0.2">
      <c r="D3539" s="56"/>
      <c r="E3539" s="56"/>
    </row>
    <row r="3540" spans="4:5" s="10" customFormat="1" ht="15" x14ac:dyDescent="0.2">
      <c r="D3540" s="56"/>
      <c r="E3540" s="56"/>
    </row>
    <row r="3541" spans="4:5" s="10" customFormat="1" ht="15" x14ac:dyDescent="0.2">
      <c r="D3541" s="56"/>
      <c r="E3541" s="56"/>
    </row>
    <row r="3542" spans="4:5" s="10" customFormat="1" ht="15" x14ac:dyDescent="0.2">
      <c r="D3542" s="56"/>
      <c r="E3542" s="56"/>
    </row>
    <row r="3543" spans="4:5" s="10" customFormat="1" ht="15" x14ac:dyDescent="0.2">
      <c r="D3543" s="56"/>
      <c r="E3543" s="56"/>
    </row>
    <row r="3544" spans="4:5" s="10" customFormat="1" ht="15" x14ac:dyDescent="0.2">
      <c r="D3544" s="56"/>
      <c r="E3544" s="56"/>
    </row>
    <row r="3545" spans="4:5" s="10" customFormat="1" ht="15" x14ac:dyDescent="0.2">
      <c r="D3545" s="56"/>
      <c r="E3545" s="56"/>
    </row>
    <row r="3546" spans="4:5" s="10" customFormat="1" ht="15" x14ac:dyDescent="0.2">
      <c r="D3546" s="56"/>
      <c r="E3546" s="56"/>
    </row>
    <row r="3547" spans="4:5" s="10" customFormat="1" ht="15" x14ac:dyDescent="0.2">
      <c r="D3547" s="56"/>
      <c r="E3547" s="56"/>
    </row>
    <row r="3548" spans="4:5" s="10" customFormat="1" ht="15" x14ac:dyDescent="0.2">
      <c r="D3548" s="56"/>
      <c r="E3548" s="56"/>
    </row>
    <row r="3549" spans="4:5" s="10" customFormat="1" ht="15" x14ac:dyDescent="0.2">
      <c r="D3549" s="56"/>
      <c r="E3549" s="56"/>
    </row>
    <row r="3550" spans="4:5" s="10" customFormat="1" ht="15" x14ac:dyDescent="0.2">
      <c r="D3550" s="56"/>
      <c r="E3550" s="56"/>
    </row>
    <row r="3551" spans="4:5" s="10" customFormat="1" ht="15" x14ac:dyDescent="0.2">
      <c r="D3551" s="56"/>
      <c r="E3551" s="56"/>
    </row>
    <row r="3552" spans="4:5" s="10" customFormat="1" ht="15" x14ac:dyDescent="0.2">
      <c r="D3552" s="56"/>
      <c r="E3552" s="56"/>
    </row>
    <row r="3553" spans="4:5" s="10" customFormat="1" ht="15" x14ac:dyDescent="0.2">
      <c r="D3553" s="56"/>
      <c r="E3553" s="56"/>
    </row>
    <row r="3554" spans="4:5" s="10" customFormat="1" ht="15" x14ac:dyDescent="0.2">
      <c r="D3554" s="56"/>
      <c r="E3554" s="56"/>
    </row>
    <row r="3555" spans="4:5" s="10" customFormat="1" ht="15" x14ac:dyDescent="0.2">
      <c r="D3555" s="56"/>
      <c r="E3555" s="56"/>
    </row>
    <row r="3556" spans="4:5" s="10" customFormat="1" ht="15" x14ac:dyDescent="0.2">
      <c r="D3556" s="56"/>
      <c r="E3556" s="56"/>
    </row>
    <row r="3557" spans="4:5" s="10" customFormat="1" ht="15" x14ac:dyDescent="0.2">
      <c r="D3557" s="56"/>
      <c r="E3557" s="56"/>
    </row>
    <row r="3558" spans="4:5" s="10" customFormat="1" ht="15" x14ac:dyDescent="0.2">
      <c r="D3558" s="56"/>
      <c r="E3558" s="56"/>
    </row>
    <row r="3559" spans="4:5" s="10" customFormat="1" ht="15" x14ac:dyDescent="0.2">
      <c r="D3559" s="56"/>
      <c r="E3559" s="56"/>
    </row>
    <row r="3560" spans="4:5" s="10" customFormat="1" ht="15" x14ac:dyDescent="0.2">
      <c r="D3560" s="56"/>
      <c r="E3560" s="56"/>
    </row>
    <row r="3561" spans="4:5" s="10" customFormat="1" ht="15" x14ac:dyDescent="0.2">
      <c r="D3561" s="56"/>
      <c r="E3561" s="56"/>
    </row>
    <row r="3562" spans="4:5" s="10" customFormat="1" ht="15" x14ac:dyDescent="0.2">
      <c r="D3562" s="56"/>
      <c r="E3562" s="56"/>
    </row>
    <row r="3563" spans="4:5" s="10" customFormat="1" ht="15" x14ac:dyDescent="0.2">
      <c r="D3563" s="56"/>
      <c r="E3563" s="56"/>
    </row>
    <row r="3564" spans="4:5" s="10" customFormat="1" ht="15" x14ac:dyDescent="0.2">
      <c r="D3564" s="56"/>
      <c r="E3564" s="56"/>
    </row>
    <row r="3565" spans="4:5" s="10" customFormat="1" ht="15" x14ac:dyDescent="0.2">
      <c r="D3565" s="56"/>
      <c r="E3565" s="56"/>
    </row>
    <row r="3566" spans="4:5" s="10" customFormat="1" ht="15" x14ac:dyDescent="0.2">
      <c r="D3566" s="56"/>
      <c r="E3566" s="56"/>
    </row>
    <row r="3567" spans="4:5" s="10" customFormat="1" ht="15" x14ac:dyDescent="0.2">
      <c r="D3567" s="56"/>
      <c r="E3567" s="56"/>
    </row>
    <row r="3568" spans="4:5" s="10" customFormat="1" ht="15" x14ac:dyDescent="0.2">
      <c r="D3568" s="56"/>
      <c r="E3568" s="56"/>
    </row>
    <row r="3569" spans="4:5" s="10" customFormat="1" ht="15" x14ac:dyDescent="0.2">
      <c r="D3569" s="56"/>
      <c r="E3569" s="56"/>
    </row>
    <row r="3570" spans="4:5" s="10" customFormat="1" ht="15" x14ac:dyDescent="0.2">
      <c r="D3570" s="56"/>
      <c r="E3570" s="56"/>
    </row>
    <row r="3571" spans="4:5" s="10" customFormat="1" ht="15" x14ac:dyDescent="0.2">
      <c r="D3571" s="56"/>
      <c r="E3571" s="56"/>
    </row>
    <row r="3572" spans="4:5" s="10" customFormat="1" ht="15" x14ac:dyDescent="0.2">
      <c r="D3572" s="56"/>
      <c r="E3572" s="56"/>
    </row>
    <row r="3573" spans="4:5" s="10" customFormat="1" ht="15" x14ac:dyDescent="0.2">
      <c r="D3573" s="56"/>
      <c r="E3573" s="56"/>
    </row>
    <row r="3574" spans="4:5" s="10" customFormat="1" ht="15" x14ac:dyDescent="0.2">
      <c r="D3574" s="56"/>
      <c r="E3574" s="56"/>
    </row>
    <row r="3575" spans="4:5" s="10" customFormat="1" ht="15" x14ac:dyDescent="0.2">
      <c r="D3575" s="56"/>
      <c r="E3575" s="56"/>
    </row>
    <row r="3576" spans="4:5" s="10" customFormat="1" ht="15" x14ac:dyDescent="0.2">
      <c r="D3576" s="56"/>
      <c r="E3576" s="56"/>
    </row>
    <row r="3577" spans="4:5" s="10" customFormat="1" ht="15" x14ac:dyDescent="0.2">
      <c r="D3577" s="56"/>
      <c r="E3577" s="56"/>
    </row>
    <row r="3578" spans="4:5" s="10" customFormat="1" ht="15" x14ac:dyDescent="0.2">
      <c r="D3578" s="56"/>
      <c r="E3578" s="56"/>
    </row>
    <row r="3579" spans="4:5" s="10" customFormat="1" ht="15" x14ac:dyDescent="0.2">
      <c r="D3579" s="56"/>
      <c r="E3579" s="56"/>
    </row>
    <row r="3580" spans="4:5" s="10" customFormat="1" ht="15" x14ac:dyDescent="0.2">
      <c r="D3580" s="56"/>
      <c r="E3580" s="56"/>
    </row>
    <row r="3581" spans="4:5" s="10" customFormat="1" ht="15" x14ac:dyDescent="0.2">
      <c r="D3581" s="56"/>
      <c r="E3581" s="56"/>
    </row>
    <row r="3582" spans="4:5" s="10" customFormat="1" ht="15" x14ac:dyDescent="0.2">
      <c r="D3582" s="56"/>
      <c r="E3582" s="56"/>
    </row>
    <row r="3583" spans="4:5" s="10" customFormat="1" ht="15" x14ac:dyDescent="0.2">
      <c r="D3583" s="56"/>
      <c r="E3583" s="56"/>
    </row>
    <row r="3584" spans="4:5" s="10" customFormat="1" ht="15" x14ac:dyDescent="0.2">
      <c r="D3584" s="56"/>
      <c r="E3584" s="56"/>
    </row>
    <row r="3585" spans="4:5" s="10" customFormat="1" ht="15" x14ac:dyDescent="0.2">
      <c r="D3585" s="56"/>
      <c r="E3585" s="56"/>
    </row>
    <row r="3586" spans="4:5" s="10" customFormat="1" ht="15" x14ac:dyDescent="0.2">
      <c r="D3586" s="56"/>
      <c r="E3586" s="56"/>
    </row>
    <row r="3587" spans="4:5" s="10" customFormat="1" ht="15" x14ac:dyDescent="0.2">
      <c r="D3587" s="56"/>
      <c r="E3587" s="56"/>
    </row>
    <row r="3588" spans="4:5" s="10" customFormat="1" ht="15" x14ac:dyDescent="0.2">
      <c r="D3588" s="56"/>
      <c r="E3588" s="56"/>
    </row>
    <row r="3589" spans="4:5" s="10" customFormat="1" ht="15" x14ac:dyDescent="0.2">
      <c r="D3589" s="56"/>
      <c r="E3589" s="56"/>
    </row>
    <row r="3590" spans="4:5" s="10" customFormat="1" ht="15" x14ac:dyDescent="0.2">
      <c r="D3590" s="56"/>
      <c r="E3590" s="56"/>
    </row>
    <row r="3591" spans="4:5" s="10" customFormat="1" ht="15" x14ac:dyDescent="0.2">
      <c r="D3591" s="56"/>
      <c r="E3591" s="56"/>
    </row>
    <row r="3592" spans="4:5" s="10" customFormat="1" ht="15" x14ac:dyDescent="0.2">
      <c r="D3592" s="56"/>
      <c r="E3592" s="56"/>
    </row>
    <row r="3593" spans="4:5" s="10" customFormat="1" ht="15" x14ac:dyDescent="0.2">
      <c r="D3593" s="56"/>
      <c r="E3593" s="56"/>
    </row>
    <row r="3594" spans="4:5" s="10" customFormat="1" ht="15" x14ac:dyDescent="0.2">
      <c r="D3594" s="56"/>
      <c r="E3594" s="56"/>
    </row>
    <row r="3595" spans="4:5" s="10" customFormat="1" ht="15" x14ac:dyDescent="0.2">
      <c r="D3595" s="56"/>
      <c r="E3595" s="56"/>
    </row>
    <row r="3596" spans="4:5" s="10" customFormat="1" ht="15" x14ac:dyDescent="0.2">
      <c r="D3596" s="56"/>
      <c r="E3596" s="56"/>
    </row>
    <row r="3597" spans="4:5" s="10" customFormat="1" ht="15" x14ac:dyDescent="0.2">
      <c r="D3597" s="56"/>
      <c r="E3597" s="56"/>
    </row>
    <row r="3598" spans="4:5" s="10" customFormat="1" ht="15" x14ac:dyDescent="0.2">
      <c r="D3598" s="56"/>
      <c r="E3598" s="56"/>
    </row>
    <row r="3599" spans="4:5" s="10" customFormat="1" ht="15" x14ac:dyDescent="0.2">
      <c r="D3599" s="56"/>
      <c r="E3599" s="56"/>
    </row>
    <row r="3600" spans="4:5" s="10" customFormat="1" ht="15" x14ac:dyDescent="0.2">
      <c r="D3600" s="56"/>
      <c r="E3600" s="56"/>
    </row>
    <row r="3601" spans="4:5" s="10" customFormat="1" ht="15" x14ac:dyDescent="0.2">
      <c r="D3601" s="56"/>
      <c r="E3601" s="56"/>
    </row>
    <row r="3602" spans="4:5" s="10" customFormat="1" ht="15" x14ac:dyDescent="0.2">
      <c r="D3602" s="56"/>
      <c r="E3602" s="56"/>
    </row>
    <row r="3603" spans="4:5" s="10" customFormat="1" ht="15" x14ac:dyDescent="0.2">
      <c r="D3603" s="56"/>
      <c r="E3603" s="56"/>
    </row>
    <row r="3604" spans="4:5" s="10" customFormat="1" ht="15" x14ac:dyDescent="0.2">
      <c r="D3604" s="56"/>
      <c r="E3604" s="56"/>
    </row>
    <row r="3605" spans="4:5" s="10" customFormat="1" ht="15" x14ac:dyDescent="0.2">
      <c r="D3605" s="56"/>
      <c r="E3605" s="56"/>
    </row>
    <row r="3606" spans="4:5" s="10" customFormat="1" ht="15" x14ac:dyDescent="0.2">
      <c r="D3606" s="56"/>
      <c r="E3606" s="56"/>
    </row>
    <row r="3607" spans="4:5" s="10" customFormat="1" ht="15" x14ac:dyDescent="0.2">
      <c r="D3607" s="56"/>
      <c r="E3607" s="56"/>
    </row>
    <row r="3608" spans="4:5" s="10" customFormat="1" ht="15" x14ac:dyDescent="0.2">
      <c r="D3608" s="56"/>
      <c r="E3608" s="56"/>
    </row>
    <row r="3609" spans="4:5" s="10" customFormat="1" ht="15" x14ac:dyDescent="0.2">
      <c r="D3609" s="56"/>
      <c r="E3609" s="56"/>
    </row>
    <row r="3610" spans="4:5" s="10" customFormat="1" ht="15" x14ac:dyDescent="0.2">
      <c r="D3610" s="56"/>
      <c r="E3610" s="56"/>
    </row>
    <row r="3611" spans="4:5" s="10" customFormat="1" ht="15" x14ac:dyDescent="0.2">
      <c r="D3611" s="56"/>
      <c r="E3611" s="56"/>
    </row>
    <row r="3612" spans="4:5" s="10" customFormat="1" ht="15" x14ac:dyDescent="0.2">
      <c r="D3612" s="56"/>
      <c r="E3612" s="56"/>
    </row>
    <row r="3613" spans="4:5" s="10" customFormat="1" ht="15" x14ac:dyDescent="0.2">
      <c r="D3613" s="56"/>
      <c r="E3613" s="56"/>
    </row>
    <row r="3614" spans="4:5" s="10" customFormat="1" ht="15" x14ac:dyDescent="0.2">
      <c r="D3614" s="56"/>
      <c r="E3614" s="56"/>
    </row>
    <row r="3615" spans="4:5" s="10" customFormat="1" ht="15" x14ac:dyDescent="0.2">
      <c r="D3615" s="56"/>
      <c r="E3615" s="56"/>
    </row>
    <row r="3616" spans="4:5" s="10" customFormat="1" ht="15" x14ac:dyDescent="0.2">
      <c r="D3616" s="56"/>
      <c r="E3616" s="56"/>
    </row>
    <row r="3617" spans="4:5" s="10" customFormat="1" ht="15" x14ac:dyDescent="0.2">
      <c r="D3617" s="56"/>
      <c r="E3617" s="56"/>
    </row>
    <row r="3618" spans="4:5" s="10" customFormat="1" ht="15" x14ac:dyDescent="0.2">
      <c r="D3618" s="56"/>
      <c r="E3618" s="56"/>
    </row>
    <row r="3619" spans="4:5" s="10" customFormat="1" ht="15" x14ac:dyDescent="0.2">
      <c r="D3619" s="56"/>
      <c r="E3619" s="56"/>
    </row>
    <row r="3620" spans="4:5" s="10" customFormat="1" ht="15" x14ac:dyDescent="0.2">
      <c r="D3620" s="56"/>
      <c r="E3620" s="56"/>
    </row>
    <row r="3621" spans="4:5" s="10" customFormat="1" ht="15" x14ac:dyDescent="0.2">
      <c r="D3621" s="56"/>
      <c r="E3621" s="56"/>
    </row>
    <row r="3622" spans="4:5" s="10" customFormat="1" ht="15" x14ac:dyDescent="0.2">
      <c r="D3622" s="56"/>
      <c r="E3622" s="56"/>
    </row>
    <row r="3623" spans="4:5" s="10" customFormat="1" ht="15" x14ac:dyDescent="0.2">
      <c r="D3623" s="56"/>
      <c r="E3623" s="56"/>
    </row>
    <row r="3624" spans="4:5" s="10" customFormat="1" ht="15" x14ac:dyDescent="0.2">
      <c r="D3624" s="56"/>
      <c r="E3624" s="56"/>
    </row>
    <row r="3625" spans="4:5" s="10" customFormat="1" ht="15" x14ac:dyDescent="0.2">
      <c r="D3625" s="56"/>
      <c r="E3625" s="56"/>
    </row>
    <row r="3626" spans="4:5" s="10" customFormat="1" ht="15" x14ac:dyDescent="0.2">
      <c r="D3626" s="56"/>
      <c r="E3626" s="56"/>
    </row>
    <row r="3627" spans="4:5" s="10" customFormat="1" ht="15" x14ac:dyDescent="0.2">
      <c r="D3627" s="56"/>
      <c r="E3627" s="56"/>
    </row>
    <row r="3628" spans="4:5" s="10" customFormat="1" ht="15" x14ac:dyDescent="0.2">
      <c r="D3628" s="56"/>
      <c r="E3628" s="56"/>
    </row>
    <row r="3629" spans="4:5" s="10" customFormat="1" ht="15" x14ac:dyDescent="0.2">
      <c r="D3629" s="56"/>
      <c r="E3629" s="56"/>
    </row>
    <row r="3630" spans="4:5" s="10" customFormat="1" ht="15" x14ac:dyDescent="0.2">
      <c r="D3630" s="56"/>
      <c r="E3630" s="56"/>
    </row>
    <row r="3631" spans="4:5" s="10" customFormat="1" ht="15" x14ac:dyDescent="0.2">
      <c r="D3631" s="56"/>
      <c r="E3631" s="56"/>
    </row>
    <row r="3632" spans="4:5" s="10" customFormat="1" ht="15" x14ac:dyDescent="0.2">
      <c r="D3632" s="56"/>
      <c r="E3632" s="56"/>
    </row>
    <row r="3633" spans="4:5" s="10" customFormat="1" ht="15" x14ac:dyDescent="0.2">
      <c r="D3633" s="56"/>
      <c r="E3633" s="56"/>
    </row>
    <row r="3634" spans="4:5" s="10" customFormat="1" ht="15" x14ac:dyDescent="0.2">
      <c r="D3634" s="56"/>
      <c r="E3634" s="56"/>
    </row>
    <row r="3635" spans="4:5" s="10" customFormat="1" ht="15" x14ac:dyDescent="0.2">
      <c r="D3635" s="56"/>
      <c r="E3635" s="56"/>
    </row>
    <row r="3636" spans="4:5" s="10" customFormat="1" ht="15" x14ac:dyDescent="0.2">
      <c r="D3636" s="56"/>
      <c r="E3636" s="56"/>
    </row>
    <row r="3637" spans="4:5" s="10" customFormat="1" ht="15" x14ac:dyDescent="0.2">
      <c r="D3637" s="56"/>
      <c r="E3637" s="56"/>
    </row>
    <row r="3638" spans="4:5" s="10" customFormat="1" ht="15" x14ac:dyDescent="0.2">
      <c r="D3638" s="56"/>
      <c r="E3638" s="56"/>
    </row>
    <row r="3639" spans="4:5" s="10" customFormat="1" ht="15" x14ac:dyDescent="0.2">
      <c r="D3639" s="56"/>
      <c r="E3639" s="56"/>
    </row>
    <row r="3640" spans="4:5" s="10" customFormat="1" ht="15" x14ac:dyDescent="0.2">
      <c r="D3640" s="56"/>
      <c r="E3640" s="56"/>
    </row>
    <row r="3641" spans="4:5" s="10" customFormat="1" ht="15" x14ac:dyDescent="0.2">
      <c r="D3641" s="56"/>
      <c r="E3641" s="56"/>
    </row>
    <row r="3642" spans="4:5" s="10" customFormat="1" ht="15" x14ac:dyDescent="0.2">
      <c r="D3642" s="56"/>
      <c r="E3642" s="56"/>
    </row>
    <row r="3643" spans="4:5" s="10" customFormat="1" ht="15" x14ac:dyDescent="0.2">
      <c r="D3643" s="56"/>
      <c r="E3643" s="56"/>
    </row>
    <row r="3644" spans="4:5" s="10" customFormat="1" ht="15" x14ac:dyDescent="0.2">
      <c r="D3644" s="56"/>
      <c r="E3644" s="56"/>
    </row>
    <row r="3645" spans="4:5" s="10" customFormat="1" ht="15" x14ac:dyDescent="0.2">
      <c r="D3645" s="56"/>
      <c r="E3645" s="56"/>
    </row>
    <row r="3646" spans="4:5" s="10" customFormat="1" ht="15" x14ac:dyDescent="0.2">
      <c r="D3646" s="56"/>
      <c r="E3646" s="56"/>
    </row>
    <row r="3647" spans="4:5" s="10" customFormat="1" ht="15" x14ac:dyDescent="0.2">
      <c r="D3647" s="56"/>
      <c r="E3647" s="56"/>
    </row>
    <row r="3648" spans="4:5" s="10" customFormat="1" ht="15" x14ac:dyDescent="0.2">
      <c r="D3648" s="56"/>
      <c r="E3648" s="56"/>
    </row>
    <row r="3649" spans="4:5" s="10" customFormat="1" ht="15" x14ac:dyDescent="0.2">
      <c r="D3649" s="56"/>
      <c r="E3649" s="56"/>
    </row>
    <row r="3650" spans="4:5" s="10" customFormat="1" ht="15" x14ac:dyDescent="0.2">
      <c r="D3650" s="56"/>
      <c r="E3650" s="56"/>
    </row>
    <row r="3651" spans="4:5" s="10" customFormat="1" ht="15" x14ac:dyDescent="0.2">
      <c r="D3651" s="56"/>
      <c r="E3651" s="56"/>
    </row>
    <row r="3652" spans="4:5" s="10" customFormat="1" ht="15" x14ac:dyDescent="0.2">
      <c r="D3652" s="56"/>
      <c r="E3652" s="56"/>
    </row>
    <row r="3653" spans="4:5" s="10" customFormat="1" ht="15" x14ac:dyDescent="0.2">
      <c r="D3653" s="56"/>
      <c r="E3653" s="56"/>
    </row>
    <row r="3654" spans="4:5" s="10" customFormat="1" ht="15" x14ac:dyDescent="0.2">
      <c r="D3654" s="56"/>
      <c r="E3654" s="56"/>
    </row>
    <row r="3655" spans="4:5" s="10" customFormat="1" ht="15" x14ac:dyDescent="0.2">
      <c r="D3655" s="56"/>
      <c r="E3655" s="56"/>
    </row>
    <row r="3656" spans="4:5" s="10" customFormat="1" ht="15" x14ac:dyDescent="0.2">
      <c r="D3656" s="56"/>
      <c r="E3656" s="56"/>
    </row>
    <row r="3657" spans="4:5" s="10" customFormat="1" ht="15" x14ac:dyDescent="0.2">
      <c r="D3657" s="56"/>
      <c r="E3657" s="56"/>
    </row>
    <row r="3658" spans="4:5" s="10" customFormat="1" ht="15" x14ac:dyDescent="0.2">
      <c r="D3658" s="56"/>
      <c r="E3658" s="56"/>
    </row>
    <row r="3659" spans="4:5" s="10" customFormat="1" ht="15" x14ac:dyDescent="0.2">
      <c r="D3659" s="56"/>
      <c r="E3659" s="56"/>
    </row>
    <row r="3660" spans="4:5" s="10" customFormat="1" ht="15" x14ac:dyDescent="0.2">
      <c r="D3660" s="56"/>
      <c r="E3660" s="56"/>
    </row>
    <row r="3661" spans="4:5" s="10" customFormat="1" ht="15" x14ac:dyDescent="0.2">
      <c r="D3661" s="56"/>
      <c r="E3661" s="56"/>
    </row>
    <row r="3662" spans="4:5" s="10" customFormat="1" ht="15" x14ac:dyDescent="0.2">
      <c r="D3662" s="56"/>
      <c r="E3662" s="56"/>
    </row>
    <row r="3663" spans="4:5" s="10" customFormat="1" ht="15" x14ac:dyDescent="0.2">
      <c r="D3663" s="56"/>
      <c r="E3663" s="56"/>
    </row>
    <row r="3664" spans="4:5" s="10" customFormat="1" ht="15" x14ac:dyDescent="0.2">
      <c r="D3664" s="56"/>
      <c r="E3664" s="56"/>
    </row>
    <row r="3665" spans="4:5" s="10" customFormat="1" ht="15" x14ac:dyDescent="0.2">
      <c r="D3665" s="56"/>
      <c r="E3665" s="56"/>
    </row>
    <row r="3666" spans="4:5" s="10" customFormat="1" ht="15" x14ac:dyDescent="0.2">
      <c r="D3666" s="56"/>
      <c r="E3666" s="56"/>
    </row>
    <row r="3667" spans="4:5" s="10" customFormat="1" ht="15" x14ac:dyDescent="0.2">
      <c r="D3667" s="56"/>
      <c r="E3667" s="56"/>
    </row>
    <row r="3668" spans="4:5" s="10" customFormat="1" ht="15" x14ac:dyDescent="0.2">
      <c r="D3668" s="56"/>
      <c r="E3668" s="56"/>
    </row>
    <row r="3669" spans="4:5" s="10" customFormat="1" ht="15" x14ac:dyDescent="0.2">
      <c r="D3669" s="56"/>
      <c r="E3669" s="56"/>
    </row>
    <row r="3670" spans="4:5" s="10" customFormat="1" ht="15" x14ac:dyDescent="0.2">
      <c r="D3670" s="56"/>
      <c r="E3670" s="56"/>
    </row>
    <row r="3671" spans="4:5" s="10" customFormat="1" ht="15" x14ac:dyDescent="0.2">
      <c r="D3671" s="56"/>
      <c r="E3671" s="56"/>
    </row>
    <row r="3672" spans="4:5" s="10" customFormat="1" ht="15" x14ac:dyDescent="0.2">
      <c r="D3672" s="56"/>
      <c r="E3672" s="56"/>
    </row>
    <row r="3673" spans="4:5" s="10" customFormat="1" ht="15" x14ac:dyDescent="0.2">
      <c r="D3673" s="56"/>
      <c r="E3673" s="56"/>
    </row>
    <row r="3674" spans="4:5" s="10" customFormat="1" ht="15" x14ac:dyDescent="0.2">
      <c r="D3674" s="56"/>
      <c r="E3674" s="56"/>
    </row>
    <row r="3675" spans="4:5" s="10" customFormat="1" ht="15" x14ac:dyDescent="0.2">
      <c r="D3675" s="56"/>
      <c r="E3675" s="56"/>
    </row>
    <row r="3676" spans="4:5" s="10" customFormat="1" ht="15" x14ac:dyDescent="0.2">
      <c r="D3676" s="56"/>
      <c r="E3676" s="56"/>
    </row>
    <row r="3677" spans="4:5" s="10" customFormat="1" ht="15" x14ac:dyDescent="0.2">
      <c r="D3677" s="56"/>
      <c r="E3677" s="56"/>
    </row>
    <row r="3678" spans="4:5" s="10" customFormat="1" ht="15" x14ac:dyDescent="0.2">
      <c r="D3678" s="56"/>
      <c r="E3678" s="56"/>
    </row>
    <row r="3679" spans="4:5" s="10" customFormat="1" ht="15" x14ac:dyDescent="0.2">
      <c r="D3679" s="56"/>
      <c r="E3679" s="56"/>
    </row>
    <row r="3680" spans="4:5" s="10" customFormat="1" ht="15" x14ac:dyDescent="0.2">
      <c r="D3680" s="56"/>
      <c r="E3680" s="56"/>
    </row>
    <row r="3681" spans="4:5" s="10" customFormat="1" ht="15" x14ac:dyDescent="0.2">
      <c r="D3681" s="56"/>
      <c r="E3681" s="56"/>
    </row>
    <row r="3682" spans="4:5" s="10" customFormat="1" ht="15" x14ac:dyDescent="0.2">
      <c r="D3682" s="56"/>
      <c r="E3682" s="56"/>
    </row>
    <row r="3683" spans="4:5" s="10" customFormat="1" ht="15" x14ac:dyDescent="0.2">
      <c r="D3683" s="56"/>
      <c r="E3683" s="56"/>
    </row>
    <row r="3684" spans="4:5" s="10" customFormat="1" ht="15" x14ac:dyDescent="0.2">
      <c r="D3684" s="56"/>
      <c r="E3684" s="56"/>
    </row>
    <row r="3685" spans="4:5" s="10" customFormat="1" ht="15" x14ac:dyDescent="0.2">
      <c r="D3685" s="56"/>
      <c r="E3685" s="56"/>
    </row>
    <row r="3686" spans="4:5" s="10" customFormat="1" ht="15" x14ac:dyDescent="0.2">
      <c r="D3686" s="56"/>
      <c r="E3686" s="56"/>
    </row>
    <row r="3687" spans="4:5" s="10" customFormat="1" ht="15" x14ac:dyDescent="0.2">
      <c r="D3687" s="56"/>
      <c r="E3687" s="56"/>
    </row>
    <row r="3688" spans="4:5" s="10" customFormat="1" ht="15" x14ac:dyDescent="0.2">
      <c r="D3688" s="56"/>
      <c r="E3688" s="56"/>
    </row>
    <row r="3689" spans="4:5" s="10" customFormat="1" ht="15" x14ac:dyDescent="0.2">
      <c r="D3689" s="56"/>
      <c r="E3689" s="56"/>
    </row>
    <row r="3690" spans="4:5" s="10" customFormat="1" ht="15" x14ac:dyDescent="0.2">
      <c r="D3690" s="56"/>
      <c r="E3690" s="56"/>
    </row>
    <row r="3691" spans="4:5" s="10" customFormat="1" ht="15" x14ac:dyDescent="0.2">
      <c r="D3691" s="56"/>
      <c r="E3691" s="56"/>
    </row>
    <row r="3692" spans="4:5" s="10" customFormat="1" ht="15" x14ac:dyDescent="0.2">
      <c r="D3692" s="56"/>
      <c r="E3692" s="56"/>
    </row>
    <row r="3693" spans="4:5" s="10" customFormat="1" ht="15" x14ac:dyDescent="0.2">
      <c r="D3693" s="56"/>
      <c r="E3693" s="56"/>
    </row>
    <row r="3694" spans="4:5" s="10" customFormat="1" ht="15" x14ac:dyDescent="0.2">
      <c r="D3694" s="56"/>
      <c r="E3694" s="56"/>
    </row>
    <row r="3695" spans="4:5" s="10" customFormat="1" ht="15" x14ac:dyDescent="0.2">
      <c r="D3695" s="56"/>
      <c r="E3695" s="56"/>
    </row>
    <row r="3696" spans="4:5" s="10" customFormat="1" ht="15" x14ac:dyDescent="0.2">
      <c r="D3696" s="56"/>
      <c r="E3696" s="56"/>
    </row>
    <row r="3697" spans="4:5" s="10" customFormat="1" ht="15" x14ac:dyDescent="0.2">
      <c r="D3697" s="56"/>
      <c r="E3697" s="56"/>
    </row>
    <row r="3698" spans="4:5" s="10" customFormat="1" ht="15" x14ac:dyDescent="0.2">
      <c r="D3698" s="56"/>
      <c r="E3698" s="56"/>
    </row>
    <row r="3699" spans="4:5" s="10" customFormat="1" ht="15" x14ac:dyDescent="0.2">
      <c r="D3699" s="56"/>
      <c r="E3699" s="56"/>
    </row>
    <row r="3700" spans="4:5" s="10" customFormat="1" ht="15" x14ac:dyDescent="0.2">
      <c r="D3700" s="56"/>
      <c r="E3700" s="56"/>
    </row>
    <row r="3701" spans="4:5" s="10" customFormat="1" ht="15" x14ac:dyDescent="0.2">
      <c r="D3701" s="56"/>
      <c r="E3701" s="56"/>
    </row>
    <row r="3702" spans="4:5" s="10" customFormat="1" ht="15" x14ac:dyDescent="0.2">
      <c r="D3702" s="56"/>
      <c r="E3702" s="56"/>
    </row>
    <row r="3703" spans="4:5" s="10" customFormat="1" ht="15" x14ac:dyDescent="0.2">
      <c r="D3703" s="56"/>
      <c r="E3703" s="56"/>
    </row>
    <row r="3704" spans="4:5" s="10" customFormat="1" ht="15" x14ac:dyDescent="0.2">
      <c r="D3704" s="56"/>
      <c r="E3704" s="56"/>
    </row>
    <row r="3705" spans="4:5" s="10" customFormat="1" ht="15" x14ac:dyDescent="0.2">
      <c r="D3705" s="56"/>
      <c r="E3705" s="56"/>
    </row>
    <row r="3706" spans="4:5" s="10" customFormat="1" ht="15" x14ac:dyDescent="0.2">
      <c r="D3706" s="56"/>
      <c r="E3706" s="56"/>
    </row>
    <row r="3707" spans="4:5" s="10" customFormat="1" ht="15" x14ac:dyDescent="0.2">
      <c r="D3707" s="56"/>
      <c r="E3707" s="56"/>
    </row>
    <row r="3708" spans="4:5" s="10" customFormat="1" ht="15" x14ac:dyDescent="0.2">
      <c r="D3708" s="56"/>
      <c r="E3708" s="56"/>
    </row>
    <row r="3709" spans="4:5" s="10" customFormat="1" ht="15" x14ac:dyDescent="0.2">
      <c r="D3709" s="56"/>
      <c r="E3709" s="56"/>
    </row>
    <row r="3710" spans="4:5" s="10" customFormat="1" ht="15" x14ac:dyDescent="0.2">
      <c r="D3710" s="56"/>
      <c r="E3710" s="56"/>
    </row>
    <row r="3711" spans="4:5" s="10" customFormat="1" ht="15" x14ac:dyDescent="0.2">
      <c r="D3711" s="56"/>
      <c r="E3711" s="56"/>
    </row>
    <row r="3712" spans="4:5" s="10" customFormat="1" ht="15" x14ac:dyDescent="0.2">
      <c r="D3712" s="56"/>
      <c r="E3712" s="56"/>
    </row>
    <row r="3713" spans="4:5" s="10" customFormat="1" ht="15" x14ac:dyDescent="0.2">
      <c r="D3713" s="56"/>
      <c r="E3713" s="56"/>
    </row>
    <row r="3714" spans="4:5" s="10" customFormat="1" ht="15" x14ac:dyDescent="0.2">
      <c r="D3714" s="56"/>
      <c r="E3714" s="56"/>
    </row>
    <row r="3715" spans="4:5" s="10" customFormat="1" ht="15" x14ac:dyDescent="0.2">
      <c r="D3715" s="56"/>
      <c r="E3715" s="56"/>
    </row>
    <row r="3716" spans="4:5" s="10" customFormat="1" ht="15" x14ac:dyDescent="0.2">
      <c r="D3716" s="56"/>
      <c r="E3716" s="56"/>
    </row>
    <row r="3717" spans="4:5" s="10" customFormat="1" ht="15" x14ac:dyDescent="0.2">
      <c r="D3717" s="56"/>
      <c r="E3717" s="56"/>
    </row>
    <row r="3718" spans="4:5" s="10" customFormat="1" ht="15" x14ac:dyDescent="0.2">
      <c r="D3718" s="56"/>
      <c r="E3718" s="56"/>
    </row>
    <row r="3719" spans="4:5" s="10" customFormat="1" ht="15" x14ac:dyDescent="0.2">
      <c r="D3719" s="56"/>
      <c r="E3719" s="56"/>
    </row>
    <row r="3720" spans="4:5" s="10" customFormat="1" ht="15" x14ac:dyDescent="0.2">
      <c r="D3720" s="56"/>
      <c r="E3720" s="56"/>
    </row>
    <row r="3721" spans="4:5" s="10" customFormat="1" ht="15" x14ac:dyDescent="0.2">
      <c r="D3721" s="56"/>
      <c r="E3721" s="56"/>
    </row>
    <row r="3722" spans="4:5" s="10" customFormat="1" ht="15" x14ac:dyDescent="0.2">
      <c r="D3722" s="56"/>
      <c r="E3722" s="56"/>
    </row>
    <row r="3723" spans="4:5" s="10" customFormat="1" ht="15" x14ac:dyDescent="0.2">
      <c r="D3723" s="56"/>
      <c r="E3723" s="56"/>
    </row>
    <row r="3724" spans="4:5" s="10" customFormat="1" ht="15" x14ac:dyDescent="0.2">
      <c r="D3724" s="56"/>
      <c r="E3724" s="56"/>
    </row>
    <row r="3725" spans="4:5" s="10" customFormat="1" ht="15" x14ac:dyDescent="0.2">
      <c r="D3725" s="56"/>
      <c r="E3725" s="56"/>
    </row>
    <row r="3726" spans="4:5" s="10" customFormat="1" ht="15" x14ac:dyDescent="0.2">
      <c r="D3726" s="56"/>
      <c r="E3726" s="56"/>
    </row>
    <row r="3727" spans="4:5" s="10" customFormat="1" ht="15" x14ac:dyDescent="0.2">
      <c r="D3727" s="56"/>
      <c r="E3727" s="56"/>
    </row>
    <row r="3728" spans="4:5" s="10" customFormat="1" ht="15" x14ac:dyDescent="0.2">
      <c r="D3728" s="56"/>
      <c r="E3728" s="56"/>
    </row>
    <row r="3729" spans="4:5" s="10" customFormat="1" ht="15" x14ac:dyDescent="0.2">
      <c r="D3729" s="56"/>
      <c r="E3729" s="56"/>
    </row>
    <row r="3730" spans="4:5" s="10" customFormat="1" ht="15" x14ac:dyDescent="0.2">
      <c r="D3730" s="56"/>
      <c r="E3730" s="56"/>
    </row>
    <row r="3731" spans="4:5" s="10" customFormat="1" ht="15" x14ac:dyDescent="0.2">
      <c r="D3731" s="56"/>
      <c r="E3731" s="56"/>
    </row>
    <row r="3732" spans="4:5" s="10" customFormat="1" ht="15" x14ac:dyDescent="0.2">
      <c r="D3732" s="56"/>
      <c r="E3732" s="56"/>
    </row>
    <row r="3733" spans="4:5" s="10" customFormat="1" ht="15" x14ac:dyDescent="0.2">
      <c r="D3733" s="56"/>
      <c r="E3733" s="56"/>
    </row>
    <row r="3734" spans="4:5" s="10" customFormat="1" ht="15" x14ac:dyDescent="0.2">
      <c r="D3734" s="56"/>
      <c r="E3734" s="56"/>
    </row>
    <row r="3735" spans="4:5" s="10" customFormat="1" ht="15" x14ac:dyDescent="0.2">
      <c r="D3735" s="56"/>
      <c r="E3735" s="56"/>
    </row>
    <row r="3736" spans="4:5" s="10" customFormat="1" ht="15" x14ac:dyDescent="0.2">
      <c r="D3736" s="56"/>
      <c r="E3736" s="56"/>
    </row>
    <row r="3737" spans="4:5" s="10" customFormat="1" ht="15" x14ac:dyDescent="0.2">
      <c r="D3737" s="56"/>
      <c r="E3737" s="56"/>
    </row>
    <row r="3738" spans="4:5" s="10" customFormat="1" ht="15" x14ac:dyDescent="0.2">
      <c r="D3738" s="56"/>
      <c r="E3738" s="56"/>
    </row>
    <row r="3739" spans="4:5" s="10" customFormat="1" ht="15" x14ac:dyDescent="0.2">
      <c r="D3739" s="56"/>
      <c r="E3739" s="56"/>
    </row>
    <row r="3740" spans="4:5" s="10" customFormat="1" ht="15" x14ac:dyDescent="0.2">
      <c r="D3740" s="56"/>
      <c r="E3740" s="56"/>
    </row>
    <row r="3741" spans="4:5" s="10" customFormat="1" ht="15" x14ac:dyDescent="0.2">
      <c r="D3741" s="56"/>
      <c r="E3741" s="56"/>
    </row>
    <row r="3742" spans="4:5" s="10" customFormat="1" ht="15" x14ac:dyDescent="0.2">
      <c r="D3742" s="56"/>
      <c r="E3742" s="56"/>
    </row>
    <row r="3743" spans="4:5" s="10" customFormat="1" ht="15" x14ac:dyDescent="0.2">
      <c r="D3743" s="56"/>
      <c r="E3743" s="56"/>
    </row>
    <row r="3744" spans="4:5" s="10" customFormat="1" ht="15" x14ac:dyDescent="0.2">
      <c r="D3744" s="56"/>
      <c r="E3744" s="56"/>
    </row>
    <row r="3745" spans="4:5" s="10" customFormat="1" ht="15" x14ac:dyDescent="0.2">
      <c r="D3745" s="56"/>
      <c r="E3745" s="56"/>
    </row>
    <row r="3746" spans="4:5" s="10" customFormat="1" ht="15" x14ac:dyDescent="0.2">
      <c r="D3746" s="56"/>
      <c r="E3746" s="56"/>
    </row>
    <row r="3747" spans="4:5" s="10" customFormat="1" ht="15" x14ac:dyDescent="0.2">
      <c r="D3747" s="56"/>
      <c r="E3747" s="56"/>
    </row>
    <row r="3748" spans="4:5" s="10" customFormat="1" ht="15" x14ac:dyDescent="0.2">
      <c r="D3748" s="56"/>
      <c r="E3748" s="56"/>
    </row>
    <row r="3749" spans="4:5" s="10" customFormat="1" ht="15" x14ac:dyDescent="0.2">
      <c r="D3749" s="56"/>
      <c r="E3749" s="56"/>
    </row>
    <row r="3750" spans="4:5" s="10" customFormat="1" ht="15" x14ac:dyDescent="0.2">
      <c r="D3750" s="56"/>
      <c r="E3750" s="56"/>
    </row>
    <row r="3751" spans="4:5" s="10" customFormat="1" ht="15" x14ac:dyDescent="0.2">
      <c r="D3751" s="56"/>
      <c r="E3751" s="56"/>
    </row>
    <row r="3752" spans="4:5" s="10" customFormat="1" ht="15" x14ac:dyDescent="0.2">
      <c r="D3752" s="56"/>
      <c r="E3752" s="56"/>
    </row>
    <row r="3753" spans="4:5" s="10" customFormat="1" ht="15" x14ac:dyDescent="0.2">
      <c r="D3753" s="56"/>
      <c r="E3753" s="56"/>
    </row>
    <row r="3754" spans="4:5" s="10" customFormat="1" ht="15" x14ac:dyDescent="0.2">
      <c r="D3754" s="56"/>
      <c r="E3754" s="56"/>
    </row>
    <row r="3755" spans="4:5" s="10" customFormat="1" ht="15" x14ac:dyDescent="0.2">
      <c r="D3755" s="56"/>
      <c r="E3755" s="56"/>
    </row>
    <row r="3756" spans="4:5" s="10" customFormat="1" ht="15" x14ac:dyDescent="0.2">
      <c r="D3756" s="56"/>
      <c r="E3756" s="56"/>
    </row>
    <row r="3757" spans="4:5" s="10" customFormat="1" ht="15" x14ac:dyDescent="0.2">
      <c r="D3757" s="56"/>
      <c r="E3757" s="56"/>
    </row>
    <row r="3758" spans="4:5" s="10" customFormat="1" ht="15" x14ac:dyDescent="0.2">
      <c r="D3758" s="56"/>
      <c r="E3758" s="56"/>
    </row>
    <row r="3759" spans="4:5" s="10" customFormat="1" ht="15" x14ac:dyDescent="0.2">
      <c r="D3759" s="56"/>
      <c r="E3759" s="56"/>
    </row>
    <row r="3760" spans="4:5" s="10" customFormat="1" ht="15" x14ac:dyDescent="0.2">
      <c r="D3760" s="56"/>
      <c r="E3760" s="56"/>
    </row>
    <row r="3761" spans="4:5" s="10" customFormat="1" ht="15" x14ac:dyDescent="0.2">
      <c r="D3761" s="56"/>
      <c r="E3761" s="56"/>
    </row>
    <row r="3762" spans="4:5" s="10" customFormat="1" ht="15" x14ac:dyDescent="0.2">
      <c r="D3762" s="56"/>
      <c r="E3762" s="56"/>
    </row>
    <row r="3763" spans="4:5" s="10" customFormat="1" ht="15" x14ac:dyDescent="0.2">
      <c r="D3763" s="56"/>
      <c r="E3763" s="56"/>
    </row>
    <row r="3764" spans="4:5" s="10" customFormat="1" ht="15" x14ac:dyDescent="0.2">
      <c r="D3764" s="56"/>
      <c r="E3764" s="56"/>
    </row>
    <row r="3765" spans="4:5" s="10" customFormat="1" ht="15" x14ac:dyDescent="0.2">
      <c r="D3765" s="56"/>
      <c r="E3765" s="56"/>
    </row>
    <row r="3766" spans="4:5" s="10" customFormat="1" ht="15" x14ac:dyDescent="0.2">
      <c r="D3766" s="56"/>
      <c r="E3766" s="56"/>
    </row>
    <row r="3767" spans="4:5" s="10" customFormat="1" ht="15" x14ac:dyDescent="0.2">
      <c r="D3767" s="56"/>
      <c r="E3767" s="56"/>
    </row>
    <row r="3768" spans="4:5" s="10" customFormat="1" ht="15" x14ac:dyDescent="0.2">
      <c r="D3768" s="56"/>
      <c r="E3768" s="56"/>
    </row>
    <row r="3769" spans="4:5" s="10" customFormat="1" ht="15" x14ac:dyDescent="0.2">
      <c r="D3769" s="56"/>
      <c r="E3769" s="56"/>
    </row>
    <row r="3770" spans="4:5" s="10" customFormat="1" ht="15" x14ac:dyDescent="0.2">
      <c r="D3770" s="56"/>
      <c r="E3770" s="56"/>
    </row>
    <row r="3771" spans="4:5" s="10" customFormat="1" ht="15" x14ac:dyDescent="0.2">
      <c r="D3771" s="56"/>
      <c r="E3771" s="56"/>
    </row>
    <row r="3772" spans="4:5" s="10" customFormat="1" ht="15" x14ac:dyDescent="0.2">
      <c r="D3772" s="56"/>
      <c r="E3772" s="56"/>
    </row>
    <row r="3773" spans="4:5" s="10" customFormat="1" ht="15" x14ac:dyDescent="0.2">
      <c r="D3773" s="56"/>
      <c r="E3773" s="56"/>
    </row>
    <row r="3774" spans="4:5" s="10" customFormat="1" ht="15" x14ac:dyDescent="0.2">
      <c r="D3774" s="56"/>
      <c r="E3774" s="56"/>
    </row>
    <row r="3775" spans="4:5" s="10" customFormat="1" ht="15" x14ac:dyDescent="0.2">
      <c r="D3775" s="56"/>
      <c r="E3775" s="56"/>
    </row>
    <row r="3776" spans="4:5" s="10" customFormat="1" ht="15" x14ac:dyDescent="0.2">
      <c r="D3776" s="56"/>
      <c r="E3776" s="56"/>
    </row>
    <row r="3777" spans="4:5" s="10" customFormat="1" ht="15" x14ac:dyDescent="0.2">
      <c r="D3777" s="56"/>
      <c r="E3777" s="56"/>
    </row>
    <row r="3778" spans="4:5" s="10" customFormat="1" ht="15" x14ac:dyDescent="0.2">
      <c r="D3778" s="56"/>
      <c r="E3778" s="56"/>
    </row>
    <row r="3779" spans="4:5" s="10" customFormat="1" ht="15" x14ac:dyDescent="0.2">
      <c r="D3779" s="56"/>
      <c r="E3779" s="56"/>
    </row>
    <row r="3780" spans="4:5" s="10" customFormat="1" ht="15" x14ac:dyDescent="0.2">
      <c r="D3780" s="56"/>
      <c r="E3780" s="56"/>
    </row>
    <row r="3781" spans="4:5" s="10" customFormat="1" ht="15" x14ac:dyDescent="0.2">
      <c r="D3781" s="56"/>
      <c r="E3781" s="56"/>
    </row>
    <row r="3782" spans="4:5" s="10" customFormat="1" ht="15" x14ac:dyDescent="0.2">
      <c r="D3782" s="56"/>
      <c r="E3782" s="56"/>
    </row>
    <row r="3783" spans="4:5" s="10" customFormat="1" ht="15" x14ac:dyDescent="0.2">
      <c r="D3783" s="56"/>
      <c r="E3783" s="56"/>
    </row>
    <row r="3784" spans="4:5" s="10" customFormat="1" ht="15" x14ac:dyDescent="0.2">
      <c r="D3784" s="56"/>
      <c r="E3784" s="56"/>
    </row>
    <row r="3785" spans="4:5" s="10" customFormat="1" ht="15" x14ac:dyDescent="0.2">
      <c r="D3785" s="56"/>
      <c r="E3785" s="56"/>
    </row>
    <row r="3786" spans="4:5" s="10" customFormat="1" ht="15" x14ac:dyDescent="0.2">
      <c r="D3786" s="56"/>
      <c r="E3786" s="56"/>
    </row>
    <row r="3787" spans="4:5" s="10" customFormat="1" ht="15" x14ac:dyDescent="0.2">
      <c r="D3787" s="56"/>
      <c r="E3787" s="56"/>
    </row>
    <row r="3788" spans="4:5" s="10" customFormat="1" ht="15" x14ac:dyDescent="0.2">
      <c r="D3788" s="56"/>
      <c r="E3788" s="56"/>
    </row>
    <row r="3789" spans="4:5" s="10" customFormat="1" ht="15" x14ac:dyDescent="0.2">
      <c r="D3789" s="56"/>
      <c r="E3789" s="56"/>
    </row>
    <row r="3790" spans="4:5" s="10" customFormat="1" ht="15" x14ac:dyDescent="0.2">
      <c r="D3790" s="56"/>
      <c r="E3790" s="56"/>
    </row>
    <row r="3791" spans="4:5" s="10" customFormat="1" ht="15" x14ac:dyDescent="0.2">
      <c r="D3791" s="56"/>
      <c r="E3791" s="56"/>
    </row>
    <row r="3792" spans="4:5" s="10" customFormat="1" ht="15" x14ac:dyDescent="0.2">
      <c r="D3792" s="56"/>
      <c r="E3792" s="56"/>
    </row>
    <row r="3793" spans="4:5" s="10" customFormat="1" ht="15" x14ac:dyDescent="0.2">
      <c r="D3793" s="56"/>
      <c r="E3793" s="56"/>
    </row>
    <row r="3794" spans="4:5" s="10" customFormat="1" ht="15" x14ac:dyDescent="0.2">
      <c r="D3794" s="56"/>
      <c r="E3794" s="56"/>
    </row>
    <row r="3795" spans="4:5" s="10" customFormat="1" ht="15" x14ac:dyDescent="0.2">
      <c r="D3795" s="56"/>
      <c r="E3795" s="56"/>
    </row>
    <row r="3796" spans="4:5" s="10" customFormat="1" ht="15" x14ac:dyDescent="0.2">
      <c r="D3796" s="56"/>
      <c r="E3796" s="56"/>
    </row>
    <row r="3797" spans="4:5" s="10" customFormat="1" ht="15" x14ac:dyDescent="0.2">
      <c r="D3797" s="56"/>
      <c r="E3797" s="56"/>
    </row>
    <row r="3798" spans="4:5" s="10" customFormat="1" ht="15" x14ac:dyDescent="0.2">
      <c r="D3798" s="56"/>
      <c r="E3798" s="56"/>
    </row>
    <row r="3799" spans="4:5" s="10" customFormat="1" ht="15" x14ac:dyDescent="0.2">
      <c r="D3799" s="56"/>
      <c r="E3799" s="56"/>
    </row>
    <row r="3800" spans="4:5" s="10" customFormat="1" ht="15" x14ac:dyDescent="0.2">
      <c r="D3800" s="56"/>
      <c r="E3800" s="56"/>
    </row>
    <row r="3801" spans="4:5" s="10" customFormat="1" ht="15" x14ac:dyDescent="0.2">
      <c r="D3801" s="56"/>
      <c r="E3801" s="56"/>
    </row>
    <row r="3802" spans="4:5" s="10" customFormat="1" ht="15" x14ac:dyDescent="0.2">
      <c r="D3802" s="56"/>
      <c r="E3802" s="56"/>
    </row>
    <row r="3803" spans="4:5" s="10" customFormat="1" ht="15" x14ac:dyDescent="0.2">
      <c r="D3803" s="56"/>
      <c r="E3803" s="56"/>
    </row>
    <row r="3804" spans="4:5" s="10" customFormat="1" ht="15" x14ac:dyDescent="0.2">
      <c r="D3804" s="56"/>
      <c r="E3804" s="56"/>
    </row>
    <row r="3805" spans="4:5" s="10" customFormat="1" ht="15" x14ac:dyDescent="0.2">
      <c r="D3805" s="56"/>
      <c r="E3805" s="56"/>
    </row>
    <row r="3806" spans="4:5" s="10" customFormat="1" ht="15" x14ac:dyDescent="0.2">
      <c r="D3806" s="56"/>
      <c r="E3806" s="56"/>
    </row>
    <row r="3807" spans="4:5" s="10" customFormat="1" ht="15" x14ac:dyDescent="0.2">
      <c r="D3807" s="56"/>
      <c r="E3807" s="56"/>
    </row>
    <row r="3808" spans="4:5" s="10" customFormat="1" ht="15" x14ac:dyDescent="0.2">
      <c r="D3808" s="56"/>
      <c r="E3808" s="56"/>
    </row>
    <row r="3809" spans="4:5" s="10" customFormat="1" ht="15" x14ac:dyDescent="0.2">
      <c r="D3809" s="56"/>
      <c r="E3809" s="56"/>
    </row>
    <row r="3810" spans="4:5" s="10" customFormat="1" ht="15" x14ac:dyDescent="0.2">
      <c r="D3810" s="56"/>
      <c r="E3810" s="56"/>
    </row>
    <row r="3811" spans="4:5" s="10" customFormat="1" ht="15" x14ac:dyDescent="0.2">
      <c r="D3811" s="56"/>
      <c r="E3811" s="56"/>
    </row>
    <row r="3812" spans="4:5" s="10" customFormat="1" ht="15" x14ac:dyDescent="0.2">
      <c r="D3812" s="56"/>
      <c r="E3812" s="56"/>
    </row>
    <row r="3813" spans="4:5" s="10" customFormat="1" ht="15" x14ac:dyDescent="0.2">
      <c r="D3813" s="56"/>
      <c r="E3813" s="56"/>
    </row>
    <row r="3814" spans="4:5" s="10" customFormat="1" ht="15" x14ac:dyDescent="0.2">
      <c r="D3814" s="56"/>
      <c r="E3814" s="56"/>
    </row>
    <row r="3815" spans="4:5" s="10" customFormat="1" ht="15" x14ac:dyDescent="0.2">
      <c r="D3815" s="56"/>
      <c r="E3815" s="56"/>
    </row>
    <row r="3816" spans="4:5" s="10" customFormat="1" ht="15" x14ac:dyDescent="0.2">
      <c r="D3816" s="56"/>
      <c r="E3816" s="56"/>
    </row>
    <row r="3817" spans="4:5" s="10" customFormat="1" ht="15" x14ac:dyDescent="0.2">
      <c r="D3817" s="56"/>
      <c r="E3817" s="56"/>
    </row>
    <row r="3818" spans="4:5" s="10" customFormat="1" ht="15" x14ac:dyDescent="0.2">
      <c r="D3818" s="56"/>
      <c r="E3818" s="56"/>
    </row>
    <row r="3819" spans="4:5" s="10" customFormat="1" ht="15" x14ac:dyDescent="0.2">
      <c r="D3819" s="56"/>
      <c r="E3819" s="56"/>
    </row>
    <row r="3820" spans="4:5" s="10" customFormat="1" ht="15" x14ac:dyDescent="0.2">
      <c r="D3820" s="56"/>
      <c r="E3820" s="56"/>
    </row>
    <row r="3821" spans="4:5" s="10" customFormat="1" ht="15" x14ac:dyDescent="0.2">
      <c r="D3821" s="56"/>
      <c r="E3821" s="56"/>
    </row>
    <row r="3822" spans="4:5" s="10" customFormat="1" ht="15" x14ac:dyDescent="0.2">
      <c r="D3822" s="56"/>
      <c r="E3822" s="56"/>
    </row>
    <row r="3823" spans="4:5" s="10" customFormat="1" ht="15" x14ac:dyDescent="0.2">
      <c r="D3823" s="56"/>
      <c r="E3823" s="56"/>
    </row>
    <row r="3824" spans="4:5" s="10" customFormat="1" ht="15" x14ac:dyDescent="0.2">
      <c r="D3824" s="56"/>
      <c r="E3824" s="56"/>
    </row>
    <row r="3825" spans="4:5" s="10" customFormat="1" ht="15" x14ac:dyDescent="0.2">
      <c r="D3825" s="56"/>
      <c r="E3825" s="56"/>
    </row>
    <row r="3826" spans="4:5" s="10" customFormat="1" ht="15" x14ac:dyDescent="0.2">
      <c r="D3826" s="56"/>
      <c r="E3826" s="56"/>
    </row>
    <row r="3827" spans="4:5" s="10" customFormat="1" ht="15" x14ac:dyDescent="0.2">
      <c r="D3827" s="56"/>
      <c r="E3827" s="56"/>
    </row>
    <row r="3828" spans="4:5" s="10" customFormat="1" ht="15" x14ac:dyDescent="0.2">
      <c r="D3828" s="56"/>
      <c r="E3828" s="56"/>
    </row>
    <row r="3829" spans="4:5" s="10" customFormat="1" ht="15" x14ac:dyDescent="0.2">
      <c r="D3829" s="56"/>
      <c r="E3829" s="56"/>
    </row>
    <row r="3830" spans="4:5" s="10" customFormat="1" ht="15" x14ac:dyDescent="0.2">
      <c r="D3830" s="56"/>
      <c r="E3830" s="56"/>
    </row>
    <row r="3831" spans="4:5" s="10" customFormat="1" ht="15" x14ac:dyDescent="0.2">
      <c r="D3831" s="56"/>
      <c r="E3831" s="56"/>
    </row>
    <row r="3832" spans="4:5" s="10" customFormat="1" ht="15" x14ac:dyDescent="0.2">
      <c r="D3832" s="56"/>
      <c r="E3832" s="56"/>
    </row>
    <row r="3833" spans="4:5" s="10" customFormat="1" ht="15" x14ac:dyDescent="0.2">
      <c r="D3833" s="56"/>
      <c r="E3833" s="56"/>
    </row>
    <row r="3834" spans="4:5" s="10" customFormat="1" ht="15" x14ac:dyDescent="0.2">
      <c r="D3834" s="56"/>
      <c r="E3834" s="56"/>
    </row>
    <row r="3835" spans="4:5" s="10" customFormat="1" ht="15" x14ac:dyDescent="0.2">
      <c r="D3835" s="56"/>
      <c r="E3835" s="56"/>
    </row>
    <row r="3836" spans="4:5" s="10" customFormat="1" ht="15" x14ac:dyDescent="0.2">
      <c r="D3836" s="56"/>
      <c r="E3836" s="56"/>
    </row>
    <row r="3837" spans="4:5" s="10" customFormat="1" ht="15" x14ac:dyDescent="0.2">
      <c r="D3837" s="56"/>
      <c r="E3837" s="56"/>
    </row>
    <row r="3838" spans="4:5" s="10" customFormat="1" ht="15" x14ac:dyDescent="0.2">
      <c r="D3838" s="56"/>
      <c r="E3838" s="56"/>
    </row>
    <row r="3839" spans="4:5" s="10" customFormat="1" ht="15" x14ac:dyDescent="0.2">
      <c r="D3839" s="56"/>
      <c r="E3839" s="56"/>
    </row>
    <row r="3840" spans="4:5" s="10" customFormat="1" ht="15" x14ac:dyDescent="0.2">
      <c r="D3840" s="56"/>
      <c r="E3840" s="56"/>
    </row>
    <row r="3841" spans="4:5" s="10" customFormat="1" ht="15" x14ac:dyDescent="0.2">
      <c r="D3841" s="56"/>
      <c r="E3841" s="56"/>
    </row>
    <row r="3842" spans="4:5" s="10" customFormat="1" ht="15" x14ac:dyDescent="0.2">
      <c r="D3842" s="56"/>
      <c r="E3842" s="56"/>
    </row>
    <row r="3843" spans="4:5" s="10" customFormat="1" ht="15" x14ac:dyDescent="0.2">
      <c r="D3843" s="56"/>
      <c r="E3843" s="56"/>
    </row>
    <row r="3844" spans="4:5" s="10" customFormat="1" ht="15" x14ac:dyDescent="0.2">
      <c r="D3844" s="56"/>
      <c r="E3844" s="56"/>
    </row>
    <row r="3845" spans="4:5" s="10" customFormat="1" ht="15" x14ac:dyDescent="0.2">
      <c r="D3845" s="56"/>
      <c r="E3845" s="56"/>
    </row>
    <row r="3846" spans="4:5" s="10" customFormat="1" ht="15" x14ac:dyDescent="0.2">
      <c r="D3846" s="56"/>
      <c r="E3846" s="56"/>
    </row>
    <row r="3847" spans="4:5" s="10" customFormat="1" ht="15" x14ac:dyDescent="0.2">
      <c r="D3847" s="56"/>
      <c r="E3847" s="56"/>
    </row>
    <row r="3848" spans="4:5" s="10" customFormat="1" ht="15" x14ac:dyDescent="0.2">
      <c r="D3848" s="56"/>
      <c r="E3848" s="56"/>
    </row>
    <row r="3849" spans="4:5" s="10" customFormat="1" ht="15" x14ac:dyDescent="0.2">
      <c r="D3849" s="56"/>
      <c r="E3849" s="56"/>
    </row>
    <row r="3850" spans="4:5" s="10" customFormat="1" ht="15" x14ac:dyDescent="0.2">
      <c r="D3850" s="56"/>
      <c r="E3850" s="56"/>
    </row>
    <row r="3851" spans="4:5" s="10" customFormat="1" ht="15" x14ac:dyDescent="0.2">
      <c r="D3851" s="56"/>
      <c r="E3851" s="56"/>
    </row>
    <row r="3852" spans="4:5" s="10" customFormat="1" ht="15" x14ac:dyDescent="0.2">
      <c r="D3852" s="56"/>
      <c r="E3852" s="56"/>
    </row>
    <row r="3853" spans="4:5" s="10" customFormat="1" ht="15" x14ac:dyDescent="0.2">
      <c r="D3853" s="56"/>
      <c r="E3853" s="56"/>
    </row>
    <row r="3854" spans="4:5" s="10" customFormat="1" ht="15" x14ac:dyDescent="0.2">
      <c r="D3854" s="56"/>
      <c r="E3854" s="56"/>
    </row>
    <row r="3855" spans="4:5" s="10" customFormat="1" ht="15" x14ac:dyDescent="0.2">
      <c r="D3855" s="56"/>
      <c r="E3855" s="56"/>
    </row>
    <row r="3856" spans="4:5" s="10" customFormat="1" ht="15" x14ac:dyDescent="0.2">
      <c r="D3856" s="56"/>
      <c r="E3856" s="56"/>
    </row>
    <row r="3857" spans="4:5" s="10" customFormat="1" ht="15" x14ac:dyDescent="0.2">
      <c r="D3857" s="56"/>
      <c r="E3857" s="56"/>
    </row>
    <row r="3858" spans="4:5" s="10" customFormat="1" ht="15" x14ac:dyDescent="0.2">
      <c r="D3858" s="56"/>
      <c r="E3858" s="56"/>
    </row>
    <row r="3859" spans="4:5" s="10" customFormat="1" ht="15" x14ac:dyDescent="0.2">
      <c r="D3859" s="56"/>
      <c r="E3859" s="56"/>
    </row>
    <row r="3860" spans="4:5" s="10" customFormat="1" ht="15" x14ac:dyDescent="0.2">
      <c r="D3860" s="56"/>
      <c r="E3860" s="56"/>
    </row>
    <row r="3861" spans="4:5" s="10" customFormat="1" ht="15" x14ac:dyDescent="0.2">
      <c r="D3861" s="56"/>
      <c r="E3861" s="56"/>
    </row>
    <row r="3862" spans="4:5" s="10" customFormat="1" ht="15" x14ac:dyDescent="0.2">
      <c r="D3862" s="56"/>
      <c r="E3862" s="56"/>
    </row>
    <row r="3863" spans="4:5" s="10" customFormat="1" ht="15" x14ac:dyDescent="0.2">
      <c r="D3863" s="56"/>
      <c r="E3863" s="56"/>
    </row>
    <row r="3864" spans="4:5" s="10" customFormat="1" ht="15" x14ac:dyDescent="0.2">
      <c r="D3864" s="56"/>
      <c r="E3864" s="56"/>
    </row>
    <row r="3865" spans="4:5" s="10" customFormat="1" ht="15" x14ac:dyDescent="0.2">
      <c r="D3865" s="56"/>
      <c r="E3865" s="56"/>
    </row>
    <row r="3866" spans="4:5" s="10" customFormat="1" ht="15" x14ac:dyDescent="0.2">
      <c r="D3866" s="56"/>
      <c r="E3866" s="56"/>
    </row>
    <row r="3867" spans="4:5" s="10" customFormat="1" ht="15" x14ac:dyDescent="0.2">
      <c r="D3867" s="56"/>
      <c r="E3867" s="56"/>
    </row>
    <row r="3868" spans="4:5" s="10" customFormat="1" ht="15" x14ac:dyDescent="0.2">
      <c r="D3868" s="56"/>
      <c r="E3868" s="56"/>
    </row>
    <row r="3869" spans="4:5" s="10" customFormat="1" ht="15" x14ac:dyDescent="0.2">
      <c r="D3869" s="56"/>
      <c r="E3869" s="56"/>
    </row>
    <row r="3870" spans="4:5" s="10" customFormat="1" ht="15" x14ac:dyDescent="0.2">
      <c r="D3870" s="56"/>
      <c r="E3870" s="56"/>
    </row>
    <row r="3871" spans="4:5" s="10" customFormat="1" ht="15" x14ac:dyDescent="0.2">
      <c r="D3871" s="56"/>
      <c r="E3871" s="56"/>
    </row>
    <row r="3872" spans="4:5" s="10" customFormat="1" ht="15" x14ac:dyDescent="0.2">
      <c r="D3872" s="56"/>
      <c r="E3872" s="56"/>
    </row>
    <row r="3873" spans="4:5" s="10" customFormat="1" ht="15" x14ac:dyDescent="0.2">
      <c r="D3873" s="56"/>
      <c r="E3873" s="56"/>
    </row>
    <row r="3874" spans="4:5" s="10" customFormat="1" ht="15" x14ac:dyDescent="0.2">
      <c r="D3874" s="56"/>
      <c r="E3874" s="56"/>
    </row>
    <row r="3875" spans="4:5" s="10" customFormat="1" ht="15" x14ac:dyDescent="0.2">
      <c r="D3875" s="56"/>
      <c r="E3875" s="56"/>
    </row>
    <row r="3876" spans="4:5" s="10" customFormat="1" ht="15" x14ac:dyDescent="0.2">
      <c r="D3876" s="56"/>
      <c r="E3876" s="56"/>
    </row>
    <row r="3877" spans="4:5" s="10" customFormat="1" ht="15" x14ac:dyDescent="0.2">
      <c r="D3877" s="56"/>
      <c r="E3877" s="56"/>
    </row>
    <row r="3878" spans="4:5" s="10" customFormat="1" ht="15" x14ac:dyDescent="0.2">
      <c r="D3878" s="56"/>
      <c r="E3878" s="56"/>
    </row>
    <row r="3879" spans="4:5" s="10" customFormat="1" ht="15" x14ac:dyDescent="0.2">
      <c r="D3879" s="56"/>
      <c r="E3879" s="56"/>
    </row>
    <row r="3880" spans="4:5" s="10" customFormat="1" ht="15" x14ac:dyDescent="0.2">
      <c r="D3880" s="56"/>
      <c r="E3880" s="56"/>
    </row>
    <row r="3881" spans="4:5" s="10" customFormat="1" ht="15" x14ac:dyDescent="0.2">
      <c r="D3881" s="56"/>
      <c r="E3881" s="56"/>
    </row>
    <row r="3882" spans="4:5" s="10" customFormat="1" ht="15" x14ac:dyDescent="0.2">
      <c r="D3882" s="56"/>
      <c r="E3882" s="56"/>
    </row>
    <row r="3883" spans="4:5" s="10" customFormat="1" ht="15" x14ac:dyDescent="0.2">
      <c r="D3883" s="56"/>
      <c r="E3883" s="56"/>
    </row>
    <row r="3884" spans="4:5" s="10" customFormat="1" ht="15" x14ac:dyDescent="0.2">
      <c r="D3884" s="56"/>
      <c r="E3884" s="56"/>
    </row>
    <row r="3885" spans="4:5" s="10" customFormat="1" ht="15" x14ac:dyDescent="0.2">
      <c r="D3885" s="56"/>
      <c r="E3885" s="56"/>
    </row>
    <row r="3886" spans="4:5" s="10" customFormat="1" ht="15" x14ac:dyDescent="0.2">
      <c r="D3886" s="56"/>
      <c r="E3886" s="56"/>
    </row>
    <row r="3887" spans="4:5" s="10" customFormat="1" ht="15" x14ac:dyDescent="0.2">
      <c r="D3887" s="56"/>
      <c r="E3887" s="56"/>
    </row>
    <row r="3888" spans="4:5" s="10" customFormat="1" ht="15" x14ac:dyDescent="0.2">
      <c r="D3888" s="56"/>
      <c r="E3888" s="56"/>
    </row>
    <row r="3889" spans="4:5" s="10" customFormat="1" ht="15" x14ac:dyDescent="0.2">
      <c r="D3889" s="56"/>
      <c r="E3889" s="56"/>
    </row>
    <row r="3890" spans="4:5" s="10" customFormat="1" ht="15" x14ac:dyDescent="0.2">
      <c r="D3890" s="56"/>
      <c r="E3890" s="56"/>
    </row>
    <row r="3891" spans="4:5" s="10" customFormat="1" ht="15" x14ac:dyDescent="0.2">
      <c r="D3891" s="56"/>
      <c r="E3891" s="56"/>
    </row>
    <row r="3892" spans="4:5" s="10" customFormat="1" ht="15" x14ac:dyDescent="0.2">
      <c r="D3892" s="56"/>
      <c r="E3892" s="56"/>
    </row>
    <row r="3893" spans="4:5" s="10" customFormat="1" ht="15" x14ac:dyDescent="0.2">
      <c r="D3893" s="56"/>
      <c r="E3893" s="56"/>
    </row>
    <row r="3894" spans="4:5" s="10" customFormat="1" ht="15" x14ac:dyDescent="0.2">
      <c r="D3894" s="56"/>
      <c r="E3894" s="56"/>
    </row>
    <row r="3895" spans="4:5" s="10" customFormat="1" ht="15" x14ac:dyDescent="0.2">
      <c r="D3895" s="56"/>
      <c r="E3895" s="56"/>
    </row>
    <row r="3896" spans="4:5" s="10" customFormat="1" ht="15" x14ac:dyDescent="0.2">
      <c r="D3896" s="56"/>
      <c r="E3896" s="56"/>
    </row>
    <row r="3897" spans="4:5" s="10" customFormat="1" ht="15" x14ac:dyDescent="0.2">
      <c r="D3897" s="56"/>
      <c r="E3897" s="56"/>
    </row>
    <row r="3898" spans="4:5" s="10" customFormat="1" ht="15" x14ac:dyDescent="0.2">
      <c r="D3898" s="56"/>
      <c r="E3898" s="56"/>
    </row>
    <row r="3899" spans="4:5" s="10" customFormat="1" ht="15" x14ac:dyDescent="0.2">
      <c r="D3899" s="56"/>
      <c r="E3899" s="56"/>
    </row>
    <row r="3900" spans="4:5" s="10" customFormat="1" ht="15" x14ac:dyDescent="0.2">
      <c r="D3900" s="56"/>
      <c r="E3900" s="56"/>
    </row>
    <row r="3901" spans="4:5" s="10" customFormat="1" ht="15" x14ac:dyDescent="0.2">
      <c r="D3901" s="56"/>
      <c r="E3901" s="56"/>
    </row>
    <row r="3902" spans="4:5" s="10" customFormat="1" ht="15" x14ac:dyDescent="0.2">
      <c r="D3902" s="56"/>
      <c r="E3902" s="56"/>
    </row>
    <row r="3903" spans="4:5" s="10" customFormat="1" ht="15" x14ac:dyDescent="0.2">
      <c r="D3903" s="56"/>
      <c r="E3903" s="56"/>
    </row>
    <row r="3904" spans="4:5" s="10" customFormat="1" ht="15" x14ac:dyDescent="0.2">
      <c r="D3904" s="56"/>
      <c r="E3904" s="56"/>
    </row>
    <row r="3905" spans="4:5" s="10" customFormat="1" ht="15" x14ac:dyDescent="0.2">
      <c r="D3905" s="56"/>
      <c r="E3905" s="56"/>
    </row>
    <row r="3906" spans="4:5" s="10" customFormat="1" ht="15" x14ac:dyDescent="0.2">
      <c r="D3906" s="56"/>
      <c r="E3906" s="56"/>
    </row>
    <row r="3907" spans="4:5" s="10" customFormat="1" ht="15" x14ac:dyDescent="0.2">
      <c r="D3907" s="56"/>
      <c r="E3907" s="56"/>
    </row>
    <row r="3908" spans="4:5" s="10" customFormat="1" ht="15" x14ac:dyDescent="0.2">
      <c r="D3908" s="56"/>
      <c r="E3908" s="56"/>
    </row>
    <row r="3909" spans="4:5" s="10" customFormat="1" ht="15" x14ac:dyDescent="0.2">
      <c r="D3909" s="56"/>
      <c r="E3909" s="56"/>
    </row>
    <row r="3910" spans="4:5" s="10" customFormat="1" ht="15" x14ac:dyDescent="0.2">
      <c r="D3910" s="56"/>
      <c r="E3910" s="56"/>
    </row>
    <row r="3911" spans="4:5" s="10" customFormat="1" ht="15" x14ac:dyDescent="0.2">
      <c r="D3911" s="56"/>
      <c r="E3911" s="56"/>
    </row>
    <row r="3912" spans="4:5" s="10" customFormat="1" ht="15" x14ac:dyDescent="0.2">
      <c r="D3912" s="56"/>
      <c r="E3912" s="56"/>
    </row>
    <row r="3913" spans="4:5" s="10" customFormat="1" ht="15" x14ac:dyDescent="0.2">
      <c r="D3913" s="56"/>
      <c r="E3913" s="56"/>
    </row>
    <row r="3914" spans="4:5" s="10" customFormat="1" ht="15" x14ac:dyDescent="0.2">
      <c r="D3914" s="56"/>
      <c r="E3914" s="56"/>
    </row>
    <row r="3915" spans="4:5" s="10" customFormat="1" ht="15" x14ac:dyDescent="0.2">
      <c r="D3915" s="56"/>
      <c r="E3915" s="56"/>
    </row>
    <row r="3916" spans="4:5" s="10" customFormat="1" ht="15" x14ac:dyDescent="0.2">
      <c r="D3916" s="56"/>
      <c r="E3916" s="56"/>
    </row>
    <row r="3917" spans="4:5" s="10" customFormat="1" ht="15" x14ac:dyDescent="0.2">
      <c r="D3917" s="56"/>
      <c r="E3917" s="56"/>
    </row>
    <row r="3918" spans="4:5" s="10" customFormat="1" ht="15" x14ac:dyDescent="0.2">
      <c r="D3918" s="56"/>
      <c r="E3918" s="56"/>
    </row>
    <row r="3919" spans="4:5" s="10" customFormat="1" ht="15" x14ac:dyDescent="0.2">
      <c r="D3919" s="56"/>
      <c r="E3919" s="56"/>
    </row>
    <row r="3920" spans="4:5" s="10" customFormat="1" ht="15" x14ac:dyDescent="0.2">
      <c r="D3920" s="56"/>
      <c r="E3920" s="56"/>
    </row>
    <row r="3921" spans="4:5" s="10" customFormat="1" ht="15" x14ac:dyDescent="0.2">
      <c r="D3921" s="56"/>
      <c r="E3921" s="56"/>
    </row>
    <row r="3922" spans="4:5" s="10" customFormat="1" ht="15" x14ac:dyDescent="0.2">
      <c r="D3922" s="56"/>
      <c r="E3922" s="56"/>
    </row>
    <row r="3923" spans="4:5" s="10" customFormat="1" ht="15" x14ac:dyDescent="0.2">
      <c r="D3923" s="56"/>
      <c r="E3923" s="56"/>
    </row>
    <row r="3924" spans="4:5" s="10" customFormat="1" ht="15" x14ac:dyDescent="0.2">
      <c r="D3924" s="56"/>
      <c r="E3924" s="56"/>
    </row>
    <row r="3925" spans="4:5" s="10" customFormat="1" ht="15" x14ac:dyDescent="0.2">
      <c r="D3925" s="56"/>
      <c r="E3925" s="56"/>
    </row>
    <row r="3926" spans="4:5" s="10" customFormat="1" ht="15" x14ac:dyDescent="0.2">
      <c r="D3926" s="56"/>
      <c r="E3926" s="56"/>
    </row>
    <row r="3927" spans="4:5" s="10" customFormat="1" ht="15" x14ac:dyDescent="0.2">
      <c r="D3927" s="56"/>
      <c r="E3927" s="56"/>
    </row>
    <row r="3928" spans="4:5" s="10" customFormat="1" ht="15" x14ac:dyDescent="0.2">
      <c r="D3928" s="56"/>
      <c r="E3928" s="56"/>
    </row>
    <row r="3929" spans="4:5" s="10" customFormat="1" ht="15" x14ac:dyDescent="0.2">
      <c r="D3929" s="56"/>
      <c r="E3929" s="56"/>
    </row>
    <row r="3930" spans="4:5" s="10" customFormat="1" ht="15" x14ac:dyDescent="0.2">
      <c r="D3930" s="56"/>
      <c r="E3930" s="56"/>
    </row>
    <row r="3931" spans="4:5" s="10" customFormat="1" ht="15" x14ac:dyDescent="0.2">
      <c r="D3931" s="56"/>
      <c r="E3931" s="56"/>
    </row>
    <row r="3932" spans="4:5" s="10" customFormat="1" ht="15" x14ac:dyDescent="0.2">
      <c r="D3932" s="56"/>
      <c r="E3932" s="56"/>
    </row>
    <row r="3933" spans="4:5" s="10" customFormat="1" ht="15" x14ac:dyDescent="0.2">
      <c r="D3933" s="56"/>
      <c r="E3933" s="56"/>
    </row>
    <row r="3934" spans="4:5" s="10" customFormat="1" ht="15" x14ac:dyDescent="0.2">
      <c r="D3934" s="56"/>
      <c r="E3934" s="56"/>
    </row>
    <row r="3935" spans="4:5" s="10" customFormat="1" ht="15" x14ac:dyDescent="0.2">
      <c r="D3935" s="56"/>
      <c r="E3935" s="56"/>
    </row>
    <row r="3936" spans="4:5" s="10" customFormat="1" ht="15" x14ac:dyDescent="0.2">
      <c r="D3936" s="56"/>
      <c r="E3936" s="56"/>
    </row>
    <row r="3937" spans="4:5" s="10" customFormat="1" ht="15" x14ac:dyDescent="0.2">
      <c r="D3937" s="56"/>
      <c r="E3937" s="56"/>
    </row>
    <row r="3938" spans="4:5" s="10" customFormat="1" ht="15" x14ac:dyDescent="0.2">
      <c r="D3938" s="56"/>
      <c r="E3938" s="56"/>
    </row>
    <row r="3939" spans="4:5" s="10" customFormat="1" ht="15" x14ac:dyDescent="0.2">
      <c r="D3939" s="56"/>
      <c r="E3939" s="56"/>
    </row>
    <row r="3940" spans="4:5" s="10" customFormat="1" ht="15" x14ac:dyDescent="0.2">
      <c r="D3940" s="56"/>
      <c r="E3940" s="56"/>
    </row>
    <row r="3941" spans="4:5" s="10" customFormat="1" ht="15" x14ac:dyDescent="0.2">
      <c r="D3941" s="56"/>
      <c r="E3941" s="56"/>
    </row>
    <row r="3942" spans="4:5" s="10" customFormat="1" ht="15" x14ac:dyDescent="0.2">
      <c r="D3942" s="56"/>
      <c r="E3942" s="56"/>
    </row>
    <row r="3943" spans="4:5" s="10" customFormat="1" ht="15" x14ac:dyDescent="0.2">
      <c r="D3943" s="56"/>
      <c r="E3943" s="56"/>
    </row>
    <row r="3944" spans="4:5" s="10" customFormat="1" ht="15" x14ac:dyDescent="0.2">
      <c r="D3944" s="56"/>
      <c r="E3944" s="56"/>
    </row>
    <row r="3945" spans="4:5" s="10" customFormat="1" ht="15" x14ac:dyDescent="0.2">
      <c r="D3945" s="56"/>
      <c r="E3945" s="56"/>
    </row>
    <row r="3946" spans="4:5" s="10" customFormat="1" ht="15" x14ac:dyDescent="0.2">
      <c r="D3946" s="56"/>
      <c r="E3946" s="56"/>
    </row>
    <row r="3947" spans="4:5" s="10" customFormat="1" ht="15" x14ac:dyDescent="0.2">
      <c r="D3947" s="56"/>
      <c r="E3947" s="56"/>
    </row>
    <row r="3948" spans="4:5" s="10" customFormat="1" ht="15" x14ac:dyDescent="0.2">
      <c r="D3948" s="56"/>
      <c r="E3948" s="56"/>
    </row>
    <row r="3949" spans="4:5" s="10" customFormat="1" ht="15" x14ac:dyDescent="0.2">
      <c r="D3949" s="56"/>
      <c r="E3949" s="56"/>
    </row>
    <row r="3950" spans="4:5" s="10" customFormat="1" ht="15" x14ac:dyDescent="0.2">
      <c r="D3950" s="56"/>
      <c r="E3950" s="56"/>
    </row>
    <row r="3951" spans="4:5" s="10" customFormat="1" ht="15" x14ac:dyDescent="0.2">
      <c r="D3951" s="56"/>
      <c r="E3951" s="56"/>
    </row>
    <row r="3952" spans="4:5" s="10" customFormat="1" ht="15" x14ac:dyDescent="0.2">
      <c r="D3952" s="56"/>
      <c r="E3952" s="56"/>
    </row>
    <row r="3953" spans="4:5" s="10" customFormat="1" ht="15" x14ac:dyDescent="0.2">
      <c r="D3953" s="56"/>
      <c r="E3953" s="56"/>
    </row>
    <row r="3954" spans="4:5" s="10" customFormat="1" ht="15" x14ac:dyDescent="0.2">
      <c r="D3954" s="56"/>
      <c r="E3954" s="56"/>
    </row>
    <row r="3955" spans="4:5" s="10" customFormat="1" ht="15" x14ac:dyDescent="0.2">
      <c r="D3955" s="56"/>
      <c r="E3955" s="56"/>
    </row>
    <row r="3956" spans="4:5" s="10" customFormat="1" ht="15" x14ac:dyDescent="0.2">
      <c r="D3956" s="56"/>
      <c r="E3956" s="56"/>
    </row>
    <row r="3957" spans="4:5" s="10" customFormat="1" ht="15" x14ac:dyDescent="0.2">
      <c r="D3957" s="56"/>
      <c r="E3957" s="56"/>
    </row>
    <row r="3958" spans="4:5" s="10" customFormat="1" ht="15" x14ac:dyDescent="0.2">
      <c r="D3958" s="56"/>
      <c r="E3958" s="56"/>
    </row>
    <row r="3959" spans="4:5" s="10" customFormat="1" ht="15" x14ac:dyDescent="0.2">
      <c r="D3959" s="56"/>
      <c r="E3959" s="56"/>
    </row>
    <row r="3960" spans="4:5" s="10" customFormat="1" ht="15" x14ac:dyDescent="0.2">
      <c r="D3960" s="56"/>
      <c r="E3960" s="56"/>
    </row>
    <row r="3961" spans="4:5" s="10" customFormat="1" ht="15" x14ac:dyDescent="0.2">
      <c r="D3961" s="56"/>
      <c r="E3961" s="56"/>
    </row>
    <row r="3962" spans="4:5" s="10" customFormat="1" ht="15" x14ac:dyDescent="0.2">
      <c r="D3962" s="56"/>
      <c r="E3962" s="56"/>
    </row>
    <row r="3963" spans="4:5" s="10" customFormat="1" ht="15" x14ac:dyDescent="0.2">
      <c r="D3963" s="56"/>
      <c r="E3963" s="56"/>
    </row>
    <row r="3964" spans="4:5" s="10" customFormat="1" ht="15" x14ac:dyDescent="0.2">
      <c r="D3964" s="56"/>
      <c r="E3964" s="56"/>
    </row>
    <row r="3965" spans="4:5" s="10" customFormat="1" ht="15" x14ac:dyDescent="0.2">
      <c r="D3965" s="56"/>
      <c r="E3965" s="56"/>
    </row>
    <row r="3966" spans="4:5" s="10" customFormat="1" ht="15" x14ac:dyDescent="0.2">
      <c r="D3966" s="56"/>
      <c r="E3966" s="56"/>
    </row>
    <row r="3967" spans="4:5" s="10" customFormat="1" ht="15" x14ac:dyDescent="0.2">
      <c r="D3967" s="56"/>
      <c r="E3967" s="56"/>
    </row>
    <row r="3968" spans="4:5" s="10" customFormat="1" ht="15" x14ac:dyDescent="0.2">
      <c r="D3968" s="56"/>
      <c r="E3968" s="56"/>
    </row>
    <row r="3969" spans="4:5" s="10" customFormat="1" ht="15" x14ac:dyDescent="0.2">
      <c r="D3969" s="56"/>
      <c r="E3969" s="56"/>
    </row>
    <row r="3970" spans="4:5" s="10" customFormat="1" ht="15" x14ac:dyDescent="0.2">
      <c r="D3970" s="56"/>
      <c r="E3970" s="56"/>
    </row>
    <row r="3971" spans="4:5" s="10" customFormat="1" ht="15" x14ac:dyDescent="0.2">
      <c r="D3971" s="56"/>
      <c r="E3971" s="56"/>
    </row>
    <row r="3972" spans="4:5" s="10" customFormat="1" ht="15" x14ac:dyDescent="0.2">
      <c r="D3972" s="56"/>
      <c r="E3972" s="56"/>
    </row>
    <row r="3973" spans="4:5" s="10" customFormat="1" ht="15" x14ac:dyDescent="0.2">
      <c r="D3973" s="56"/>
      <c r="E3973" s="56"/>
    </row>
    <row r="3974" spans="4:5" s="10" customFormat="1" ht="15" x14ac:dyDescent="0.2">
      <c r="D3974" s="56"/>
      <c r="E3974" s="56"/>
    </row>
    <row r="3975" spans="4:5" s="10" customFormat="1" ht="15" x14ac:dyDescent="0.2">
      <c r="D3975" s="56"/>
      <c r="E3975" s="56"/>
    </row>
    <row r="3976" spans="4:5" s="10" customFormat="1" ht="15" x14ac:dyDescent="0.2">
      <c r="D3976" s="56"/>
      <c r="E3976" s="56"/>
    </row>
    <row r="3977" spans="4:5" s="10" customFormat="1" ht="15" x14ac:dyDescent="0.2">
      <c r="D3977" s="56"/>
      <c r="E3977" s="56"/>
    </row>
    <row r="3978" spans="4:5" s="10" customFormat="1" ht="15" x14ac:dyDescent="0.2">
      <c r="D3978" s="56"/>
      <c r="E3978" s="56"/>
    </row>
    <row r="3979" spans="4:5" s="10" customFormat="1" ht="15" x14ac:dyDescent="0.2">
      <c r="D3979" s="56"/>
      <c r="E3979" s="56"/>
    </row>
    <row r="3980" spans="4:5" s="10" customFormat="1" ht="15" x14ac:dyDescent="0.2">
      <c r="D3980" s="56"/>
      <c r="E3980" s="56"/>
    </row>
    <row r="3981" spans="4:5" s="10" customFormat="1" ht="15" x14ac:dyDescent="0.2">
      <c r="D3981" s="56"/>
      <c r="E3981" s="56"/>
    </row>
    <row r="3982" spans="4:5" s="10" customFormat="1" ht="15" x14ac:dyDescent="0.2">
      <c r="D3982" s="56"/>
      <c r="E3982" s="56"/>
    </row>
    <row r="3983" spans="4:5" s="10" customFormat="1" ht="15" x14ac:dyDescent="0.2">
      <c r="D3983" s="56"/>
      <c r="E3983" s="56"/>
    </row>
    <row r="3984" spans="4:5" s="10" customFormat="1" ht="15" x14ac:dyDescent="0.2">
      <c r="D3984" s="56"/>
      <c r="E3984" s="56"/>
    </row>
    <row r="3985" spans="4:5" s="10" customFormat="1" ht="15" x14ac:dyDescent="0.2">
      <c r="D3985" s="56"/>
      <c r="E3985" s="56"/>
    </row>
    <row r="3986" spans="4:5" s="10" customFormat="1" ht="15" x14ac:dyDescent="0.2">
      <c r="D3986" s="56"/>
      <c r="E3986" s="56"/>
    </row>
    <row r="3987" spans="4:5" s="10" customFormat="1" ht="15" x14ac:dyDescent="0.2">
      <c r="D3987" s="56"/>
      <c r="E3987" s="56"/>
    </row>
    <row r="3988" spans="4:5" s="10" customFormat="1" ht="15" x14ac:dyDescent="0.2">
      <c r="D3988" s="56"/>
      <c r="E3988" s="56"/>
    </row>
    <row r="3989" spans="4:5" s="10" customFormat="1" ht="15" x14ac:dyDescent="0.2">
      <c r="D3989" s="56"/>
      <c r="E3989" s="56"/>
    </row>
    <row r="3990" spans="4:5" s="10" customFormat="1" ht="15" x14ac:dyDescent="0.2">
      <c r="D3990" s="56"/>
      <c r="E3990" s="56"/>
    </row>
    <row r="3991" spans="4:5" s="10" customFormat="1" ht="15" x14ac:dyDescent="0.2">
      <c r="D3991" s="56"/>
      <c r="E3991" s="56"/>
    </row>
    <row r="3992" spans="4:5" s="10" customFormat="1" ht="15" x14ac:dyDescent="0.2">
      <c r="D3992" s="56"/>
      <c r="E3992" s="56"/>
    </row>
    <row r="3993" spans="4:5" s="10" customFormat="1" ht="15" x14ac:dyDescent="0.2">
      <c r="D3993" s="56"/>
      <c r="E3993" s="56"/>
    </row>
    <row r="3994" spans="4:5" s="10" customFormat="1" ht="15" x14ac:dyDescent="0.2">
      <c r="D3994" s="56"/>
      <c r="E3994" s="56"/>
    </row>
    <row r="3995" spans="4:5" s="10" customFormat="1" ht="15" x14ac:dyDescent="0.2">
      <c r="D3995" s="56"/>
      <c r="E3995" s="56"/>
    </row>
    <row r="3996" spans="4:5" s="10" customFormat="1" ht="15" x14ac:dyDescent="0.2">
      <c r="D3996" s="56"/>
      <c r="E3996" s="56"/>
    </row>
    <row r="3997" spans="4:5" s="10" customFormat="1" ht="15" x14ac:dyDescent="0.2">
      <c r="D3997" s="56"/>
      <c r="E3997" s="56"/>
    </row>
    <row r="3998" spans="4:5" s="10" customFormat="1" ht="15" x14ac:dyDescent="0.2">
      <c r="D3998" s="56"/>
      <c r="E3998" s="56"/>
    </row>
    <row r="3999" spans="4:5" s="10" customFormat="1" ht="15" x14ac:dyDescent="0.2">
      <c r="D3999" s="56"/>
      <c r="E3999" s="56"/>
    </row>
    <row r="4000" spans="4:5" s="10" customFormat="1" ht="15" x14ac:dyDescent="0.2">
      <c r="D4000" s="56"/>
      <c r="E4000" s="56"/>
    </row>
    <row r="4001" spans="4:5" s="10" customFormat="1" ht="15" x14ac:dyDescent="0.2">
      <c r="D4001" s="56"/>
      <c r="E4001" s="56"/>
    </row>
    <row r="4002" spans="4:5" s="10" customFormat="1" ht="15" x14ac:dyDescent="0.2">
      <c r="D4002" s="56"/>
      <c r="E4002" s="56"/>
    </row>
    <row r="4003" spans="4:5" s="10" customFormat="1" ht="15" x14ac:dyDescent="0.2">
      <c r="D4003" s="56"/>
      <c r="E4003" s="56"/>
    </row>
    <row r="4004" spans="4:5" s="10" customFormat="1" ht="15" x14ac:dyDescent="0.2">
      <c r="D4004" s="56"/>
      <c r="E4004" s="56"/>
    </row>
    <row r="4005" spans="4:5" s="10" customFormat="1" ht="15" x14ac:dyDescent="0.2">
      <c r="D4005" s="56"/>
      <c r="E4005" s="56"/>
    </row>
    <row r="4006" spans="4:5" s="10" customFormat="1" ht="15" x14ac:dyDescent="0.2">
      <c r="D4006" s="56"/>
      <c r="E4006" s="56"/>
    </row>
    <row r="4007" spans="4:5" s="10" customFormat="1" ht="15" x14ac:dyDescent="0.2">
      <c r="D4007" s="56"/>
      <c r="E4007" s="56"/>
    </row>
    <row r="4008" spans="4:5" s="10" customFormat="1" ht="15" x14ac:dyDescent="0.2">
      <c r="D4008" s="56"/>
      <c r="E4008" s="56"/>
    </row>
    <row r="4009" spans="4:5" s="10" customFormat="1" ht="15" x14ac:dyDescent="0.2">
      <c r="D4009" s="56"/>
      <c r="E4009" s="56"/>
    </row>
    <row r="4010" spans="4:5" s="10" customFormat="1" ht="15" x14ac:dyDescent="0.2">
      <c r="D4010" s="56"/>
      <c r="E4010" s="56"/>
    </row>
    <row r="4011" spans="4:5" s="10" customFormat="1" ht="15" x14ac:dyDescent="0.2">
      <c r="D4011" s="56"/>
      <c r="E4011" s="56"/>
    </row>
    <row r="4012" spans="4:5" s="10" customFormat="1" ht="15" x14ac:dyDescent="0.2">
      <c r="D4012" s="56"/>
      <c r="E4012" s="56"/>
    </row>
    <row r="4013" spans="4:5" s="10" customFormat="1" ht="15" x14ac:dyDescent="0.2">
      <c r="D4013" s="56"/>
      <c r="E4013" s="56"/>
    </row>
    <row r="4014" spans="4:5" s="10" customFormat="1" ht="15" x14ac:dyDescent="0.2">
      <c r="D4014" s="56"/>
      <c r="E4014" s="56"/>
    </row>
    <row r="4015" spans="4:5" s="10" customFormat="1" ht="15" x14ac:dyDescent="0.2">
      <c r="D4015" s="56"/>
      <c r="E4015" s="56"/>
    </row>
    <row r="4016" spans="4:5" s="10" customFormat="1" ht="15" x14ac:dyDescent="0.2">
      <c r="D4016" s="56"/>
      <c r="E4016" s="56"/>
    </row>
    <row r="4017" spans="4:5" s="10" customFormat="1" ht="15" x14ac:dyDescent="0.2">
      <c r="D4017" s="56"/>
      <c r="E4017" s="56"/>
    </row>
    <row r="4018" spans="4:5" s="10" customFormat="1" ht="15" x14ac:dyDescent="0.2">
      <c r="D4018" s="56"/>
      <c r="E4018" s="56"/>
    </row>
    <row r="4019" spans="4:5" s="10" customFormat="1" ht="15" x14ac:dyDescent="0.2">
      <c r="D4019" s="56"/>
      <c r="E4019" s="56"/>
    </row>
    <row r="4020" spans="4:5" s="10" customFormat="1" ht="15" x14ac:dyDescent="0.2">
      <c r="D4020" s="56"/>
      <c r="E4020" s="56"/>
    </row>
    <row r="4021" spans="4:5" s="10" customFormat="1" ht="15" x14ac:dyDescent="0.2">
      <c r="D4021" s="56"/>
      <c r="E4021" s="56"/>
    </row>
    <row r="4022" spans="4:5" s="10" customFormat="1" ht="15" x14ac:dyDescent="0.2">
      <c r="D4022" s="56"/>
      <c r="E4022" s="56"/>
    </row>
    <row r="4023" spans="4:5" s="10" customFormat="1" ht="15" x14ac:dyDescent="0.2">
      <c r="D4023" s="56"/>
      <c r="E4023" s="56"/>
    </row>
    <row r="4024" spans="4:5" s="10" customFormat="1" ht="15" x14ac:dyDescent="0.2">
      <c r="D4024" s="56"/>
      <c r="E4024" s="56"/>
    </row>
    <row r="4025" spans="4:5" s="10" customFormat="1" ht="15" x14ac:dyDescent="0.2">
      <c r="D4025" s="56"/>
      <c r="E4025" s="56"/>
    </row>
    <row r="4026" spans="4:5" s="10" customFormat="1" ht="15" x14ac:dyDescent="0.2">
      <c r="D4026" s="56"/>
      <c r="E4026" s="56"/>
    </row>
    <row r="4027" spans="4:5" s="10" customFormat="1" ht="15" x14ac:dyDescent="0.2">
      <c r="D4027" s="56"/>
      <c r="E4027" s="56"/>
    </row>
    <row r="4028" spans="4:5" s="10" customFormat="1" ht="15" x14ac:dyDescent="0.2">
      <c r="D4028" s="56"/>
      <c r="E4028" s="56"/>
    </row>
    <row r="4029" spans="4:5" s="10" customFormat="1" ht="15" x14ac:dyDescent="0.2">
      <c r="D4029" s="56"/>
      <c r="E4029" s="56"/>
    </row>
    <row r="4030" spans="4:5" s="10" customFormat="1" ht="15" x14ac:dyDescent="0.2">
      <c r="D4030" s="56"/>
      <c r="E4030" s="56"/>
    </row>
    <row r="4031" spans="4:5" s="10" customFormat="1" ht="15" x14ac:dyDescent="0.2">
      <c r="D4031" s="56"/>
      <c r="E4031" s="56"/>
    </row>
    <row r="4032" spans="4:5" s="10" customFormat="1" ht="15" x14ac:dyDescent="0.2">
      <c r="D4032" s="56"/>
      <c r="E4032" s="56"/>
    </row>
    <row r="4033" spans="4:5" s="10" customFormat="1" ht="15" x14ac:dyDescent="0.2">
      <c r="D4033" s="56"/>
      <c r="E4033" s="56"/>
    </row>
    <row r="4034" spans="4:5" s="10" customFormat="1" ht="15" x14ac:dyDescent="0.2">
      <c r="D4034" s="56"/>
      <c r="E4034" s="56"/>
    </row>
    <row r="4035" spans="4:5" s="10" customFormat="1" ht="15" x14ac:dyDescent="0.2">
      <c r="D4035" s="56"/>
      <c r="E4035" s="56"/>
    </row>
    <row r="4036" spans="4:5" s="10" customFormat="1" ht="15" x14ac:dyDescent="0.2">
      <c r="D4036" s="56"/>
      <c r="E4036" s="56"/>
    </row>
    <row r="4037" spans="4:5" s="10" customFormat="1" ht="15" x14ac:dyDescent="0.2">
      <c r="D4037" s="56"/>
      <c r="E4037" s="56"/>
    </row>
    <row r="4038" spans="4:5" s="10" customFormat="1" ht="15" x14ac:dyDescent="0.2">
      <c r="D4038" s="56"/>
      <c r="E4038" s="56"/>
    </row>
    <row r="4039" spans="4:5" s="10" customFormat="1" ht="15" x14ac:dyDescent="0.2">
      <c r="D4039" s="56"/>
      <c r="E4039" s="56"/>
    </row>
    <row r="4040" spans="4:5" s="10" customFormat="1" ht="15" x14ac:dyDescent="0.2">
      <c r="D4040" s="56"/>
      <c r="E4040" s="56"/>
    </row>
    <row r="4041" spans="4:5" s="10" customFormat="1" ht="15" x14ac:dyDescent="0.2">
      <c r="D4041" s="56"/>
      <c r="E4041" s="56"/>
    </row>
    <row r="4042" spans="4:5" s="10" customFormat="1" ht="15" x14ac:dyDescent="0.2">
      <c r="D4042" s="56"/>
      <c r="E4042" s="56"/>
    </row>
    <row r="4043" spans="4:5" s="10" customFormat="1" ht="15" x14ac:dyDescent="0.2">
      <c r="D4043" s="56"/>
      <c r="E4043" s="56"/>
    </row>
    <row r="4044" spans="4:5" s="10" customFormat="1" ht="15" x14ac:dyDescent="0.2">
      <c r="D4044" s="56"/>
      <c r="E4044" s="56"/>
    </row>
    <row r="4045" spans="4:5" s="10" customFormat="1" ht="15" x14ac:dyDescent="0.2">
      <c r="D4045" s="56"/>
      <c r="E4045" s="56"/>
    </row>
    <row r="4046" spans="4:5" s="10" customFormat="1" ht="15" x14ac:dyDescent="0.2">
      <c r="D4046" s="56"/>
      <c r="E4046" s="56"/>
    </row>
    <row r="4047" spans="4:5" s="10" customFormat="1" ht="15" x14ac:dyDescent="0.2">
      <c r="D4047" s="56"/>
      <c r="E4047" s="56"/>
    </row>
    <row r="4048" spans="4:5" s="10" customFormat="1" ht="15" x14ac:dyDescent="0.2">
      <c r="D4048" s="56"/>
      <c r="E4048" s="56"/>
    </row>
    <row r="4049" spans="4:5" s="10" customFormat="1" ht="15" x14ac:dyDescent="0.2">
      <c r="D4049" s="56"/>
      <c r="E4049" s="56"/>
    </row>
    <row r="4050" spans="4:5" s="10" customFormat="1" ht="15" x14ac:dyDescent="0.2">
      <c r="D4050" s="56"/>
      <c r="E4050" s="56"/>
    </row>
    <row r="4051" spans="4:5" s="10" customFormat="1" ht="15" x14ac:dyDescent="0.2">
      <c r="D4051" s="56"/>
      <c r="E4051" s="56"/>
    </row>
    <row r="4052" spans="4:5" s="10" customFormat="1" ht="15" x14ac:dyDescent="0.2">
      <c r="D4052" s="56"/>
      <c r="E4052" s="56"/>
    </row>
    <row r="4053" spans="4:5" s="10" customFormat="1" ht="15" x14ac:dyDescent="0.2">
      <c r="D4053" s="56"/>
      <c r="E4053" s="56"/>
    </row>
    <row r="4054" spans="4:5" s="10" customFormat="1" ht="15" x14ac:dyDescent="0.2">
      <c r="D4054" s="56"/>
      <c r="E4054" s="56"/>
    </row>
    <row r="4055" spans="4:5" s="10" customFormat="1" ht="15" x14ac:dyDescent="0.2">
      <c r="D4055" s="56"/>
      <c r="E4055" s="56"/>
    </row>
    <row r="4056" spans="4:5" s="10" customFormat="1" ht="15" x14ac:dyDescent="0.2">
      <c r="D4056" s="56"/>
      <c r="E4056" s="56"/>
    </row>
    <row r="4057" spans="4:5" s="10" customFormat="1" ht="15" x14ac:dyDescent="0.2">
      <c r="D4057" s="56"/>
      <c r="E4057" s="56"/>
    </row>
    <row r="4058" spans="4:5" s="10" customFormat="1" ht="15" x14ac:dyDescent="0.2">
      <c r="D4058" s="56"/>
      <c r="E4058" s="56"/>
    </row>
    <row r="4059" spans="4:5" s="10" customFormat="1" ht="15" x14ac:dyDescent="0.2">
      <c r="D4059" s="56"/>
      <c r="E4059" s="56"/>
    </row>
    <row r="4060" spans="4:5" s="10" customFormat="1" ht="15" x14ac:dyDescent="0.2">
      <c r="D4060" s="56"/>
      <c r="E4060" s="56"/>
    </row>
    <row r="4061" spans="4:5" s="10" customFormat="1" ht="15" x14ac:dyDescent="0.2">
      <c r="D4061" s="56"/>
      <c r="E4061" s="56"/>
    </row>
    <row r="4062" spans="4:5" s="10" customFormat="1" ht="15" x14ac:dyDescent="0.2">
      <c r="D4062" s="56"/>
      <c r="E4062" s="56"/>
    </row>
    <row r="4063" spans="4:5" s="10" customFormat="1" ht="15" x14ac:dyDescent="0.2">
      <c r="D4063" s="56"/>
      <c r="E4063" s="56"/>
    </row>
    <row r="4064" spans="4:5" s="10" customFormat="1" ht="15" x14ac:dyDescent="0.2">
      <c r="D4064" s="56"/>
      <c r="E4064" s="56"/>
    </row>
    <row r="4065" spans="4:5" s="10" customFormat="1" ht="15" x14ac:dyDescent="0.2">
      <c r="D4065" s="56"/>
      <c r="E4065" s="56"/>
    </row>
    <row r="4066" spans="4:5" s="10" customFormat="1" ht="15" x14ac:dyDescent="0.2">
      <c r="D4066" s="56"/>
      <c r="E4066" s="56"/>
    </row>
    <row r="4067" spans="4:5" s="10" customFormat="1" ht="15" x14ac:dyDescent="0.2">
      <c r="D4067" s="56"/>
      <c r="E4067" s="56"/>
    </row>
    <row r="4068" spans="4:5" s="10" customFormat="1" ht="15" x14ac:dyDescent="0.2">
      <c r="D4068" s="56"/>
      <c r="E4068" s="56"/>
    </row>
    <row r="4069" spans="4:5" s="10" customFormat="1" ht="15" x14ac:dyDescent="0.2">
      <c r="D4069" s="56"/>
      <c r="E4069" s="56"/>
    </row>
    <row r="4070" spans="4:5" s="10" customFormat="1" ht="15" x14ac:dyDescent="0.2">
      <c r="D4070" s="56"/>
      <c r="E4070" s="56"/>
    </row>
    <row r="4071" spans="4:5" s="10" customFormat="1" ht="15" x14ac:dyDescent="0.2">
      <c r="D4071" s="56"/>
      <c r="E4071" s="56"/>
    </row>
    <row r="4072" spans="4:5" s="10" customFormat="1" ht="15" x14ac:dyDescent="0.2">
      <c r="D4072" s="56"/>
      <c r="E4072" s="56"/>
    </row>
    <row r="4073" spans="4:5" s="10" customFormat="1" ht="15" x14ac:dyDescent="0.2">
      <c r="D4073" s="56"/>
      <c r="E4073" s="56"/>
    </row>
    <row r="4074" spans="4:5" s="10" customFormat="1" ht="15" x14ac:dyDescent="0.2">
      <c r="D4074" s="56"/>
      <c r="E4074" s="56"/>
    </row>
    <row r="4075" spans="4:5" s="10" customFormat="1" ht="15" x14ac:dyDescent="0.2">
      <c r="D4075" s="56"/>
      <c r="E4075" s="56"/>
    </row>
    <row r="4076" spans="4:5" s="10" customFormat="1" ht="15" x14ac:dyDescent="0.2">
      <c r="D4076" s="56"/>
      <c r="E4076" s="56"/>
    </row>
    <row r="4077" spans="4:5" s="10" customFormat="1" ht="15" x14ac:dyDescent="0.2">
      <c r="D4077" s="56"/>
      <c r="E4077" s="56"/>
    </row>
    <row r="4078" spans="4:5" s="10" customFormat="1" ht="15" x14ac:dyDescent="0.2">
      <c r="D4078" s="56"/>
      <c r="E4078" s="56"/>
    </row>
    <row r="4079" spans="4:5" s="10" customFormat="1" ht="15" x14ac:dyDescent="0.2">
      <c r="D4079" s="56"/>
      <c r="E4079" s="56"/>
    </row>
    <row r="4080" spans="4:5" s="10" customFormat="1" ht="15" x14ac:dyDescent="0.2">
      <c r="D4080" s="56"/>
      <c r="E4080" s="56"/>
    </row>
    <row r="4081" spans="4:5" s="10" customFormat="1" ht="15" x14ac:dyDescent="0.2">
      <c r="D4081" s="56"/>
      <c r="E4081" s="56"/>
    </row>
    <row r="4082" spans="4:5" s="10" customFormat="1" ht="15" x14ac:dyDescent="0.2">
      <c r="D4082" s="56"/>
      <c r="E4082" s="56"/>
    </row>
    <row r="4083" spans="4:5" s="10" customFormat="1" ht="15" x14ac:dyDescent="0.2">
      <c r="D4083" s="56"/>
      <c r="E4083" s="56"/>
    </row>
    <row r="4084" spans="4:5" s="10" customFormat="1" ht="15" x14ac:dyDescent="0.2">
      <c r="D4084" s="56"/>
      <c r="E4084" s="56"/>
    </row>
    <row r="4085" spans="4:5" s="10" customFormat="1" ht="15" x14ac:dyDescent="0.2">
      <c r="D4085" s="56"/>
      <c r="E4085" s="56"/>
    </row>
    <row r="4086" spans="4:5" s="10" customFormat="1" ht="15" x14ac:dyDescent="0.2">
      <c r="D4086" s="56"/>
      <c r="E4086" s="56"/>
    </row>
    <row r="4087" spans="4:5" s="10" customFormat="1" ht="15" x14ac:dyDescent="0.2">
      <c r="D4087" s="56"/>
      <c r="E4087" s="56"/>
    </row>
    <row r="4088" spans="4:5" s="10" customFormat="1" ht="15" x14ac:dyDescent="0.2">
      <c r="D4088" s="56"/>
      <c r="E4088" s="56"/>
    </row>
    <row r="4089" spans="4:5" s="10" customFormat="1" ht="15" x14ac:dyDescent="0.2">
      <c r="D4089" s="56"/>
      <c r="E4089" s="56"/>
    </row>
    <row r="4090" spans="4:5" s="10" customFormat="1" ht="15" x14ac:dyDescent="0.2">
      <c r="D4090" s="56"/>
      <c r="E4090" s="56"/>
    </row>
    <row r="4091" spans="4:5" s="10" customFormat="1" ht="15" x14ac:dyDescent="0.2">
      <c r="D4091" s="56"/>
      <c r="E4091" s="56"/>
    </row>
    <row r="4092" spans="4:5" s="10" customFormat="1" ht="15" x14ac:dyDescent="0.2">
      <c r="D4092" s="56"/>
      <c r="E4092" s="56"/>
    </row>
    <row r="4093" spans="4:5" s="10" customFormat="1" ht="15" x14ac:dyDescent="0.2">
      <c r="D4093" s="56"/>
      <c r="E4093" s="56"/>
    </row>
    <row r="4094" spans="4:5" s="10" customFormat="1" ht="15" x14ac:dyDescent="0.2">
      <c r="D4094" s="56"/>
      <c r="E4094" s="56"/>
    </row>
    <row r="4095" spans="4:5" s="10" customFormat="1" ht="15" x14ac:dyDescent="0.2">
      <c r="D4095" s="56"/>
      <c r="E4095" s="56"/>
    </row>
    <row r="4096" spans="4:5" s="10" customFormat="1" ht="15" x14ac:dyDescent="0.2">
      <c r="D4096" s="56"/>
      <c r="E4096" s="56"/>
    </row>
    <row r="4097" spans="4:5" s="10" customFormat="1" ht="15" x14ac:dyDescent="0.2">
      <c r="D4097" s="56"/>
      <c r="E4097" s="56"/>
    </row>
    <row r="4098" spans="4:5" s="10" customFormat="1" ht="15" x14ac:dyDescent="0.2">
      <c r="D4098" s="56"/>
      <c r="E4098" s="56"/>
    </row>
    <row r="4099" spans="4:5" s="10" customFormat="1" ht="15" x14ac:dyDescent="0.2">
      <c r="D4099" s="56"/>
      <c r="E4099" s="56"/>
    </row>
    <row r="4100" spans="4:5" s="10" customFormat="1" ht="15" x14ac:dyDescent="0.2">
      <c r="D4100" s="56"/>
      <c r="E4100" s="56"/>
    </row>
    <row r="4101" spans="4:5" s="10" customFormat="1" ht="15" x14ac:dyDescent="0.2">
      <c r="D4101" s="56"/>
      <c r="E4101" s="56"/>
    </row>
    <row r="4102" spans="4:5" s="10" customFormat="1" ht="15" x14ac:dyDescent="0.2">
      <c r="D4102" s="56"/>
      <c r="E4102" s="56"/>
    </row>
    <row r="4103" spans="4:5" s="10" customFormat="1" ht="15" x14ac:dyDescent="0.2">
      <c r="D4103" s="56"/>
      <c r="E4103" s="56"/>
    </row>
    <row r="4104" spans="4:5" s="10" customFormat="1" ht="15" x14ac:dyDescent="0.2">
      <c r="D4104" s="56"/>
      <c r="E4104" s="56"/>
    </row>
    <row r="4105" spans="4:5" s="10" customFormat="1" ht="15" x14ac:dyDescent="0.2">
      <c r="D4105" s="56"/>
      <c r="E4105" s="56"/>
    </row>
    <row r="4106" spans="4:5" s="10" customFormat="1" ht="15" x14ac:dyDescent="0.2">
      <c r="D4106" s="56"/>
      <c r="E4106" s="56"/>
    </row>
    <row r="4107" spans="4:5" s="10" customFormat="1" ht="15" x14ac:dyDescent="0.2">
      <c r="D4107" s="56"/>
      <c r="E4107" s="56"/>
    </row>
    <row r="4108" spans="4:5" s="10" customFormat="1" ht="15" x14ac:dyDescent="0.2">
      <c r="D4108" s="56"/>
      <c r="E4108" s="56"/>
    </row>
    <row r="4109" spans="4:5" s="10" customFormat="1" ht="15" x14ac:dyDescent="0.2">
      <c r="D4109" s="56"/>
      <c r="E4109" s="56"/>
    </row>
    <row r="4110" spans="4:5" s="10" customFormat="1" ht="15" x14ac:dyDescent="0.2">
      <c r="D4110" s="56"/>
      <c r="E4110" s="56"/>
    </row>
    <row r="4111" spans="4:5" s="10" customFormat="1" ht="15" x14ac:dyDescent="0.2">
      <c r="D4111" s="56"/>
      <c r="E4111" s="56"/>
    </row>
    <row r="4112" spans="4:5" s="10" customFormat="1" ht="15" x14ac:dyDescent="0.2">
      <c r="D4112" s="56"/>
      <c r="E4112" s="56"/>
    </row>
    <row r="4113" spans="4:5" s="10" customFormat="1" ht="15" x14ac:dyDescent="0.2">
      <c r="D4113" s="56"/>
      <c r="E4113" s="56"/>
    </row>
    <row r="4114" spans="4:5" s="10" customFormat="1" ht="15" x14ac:dyDescent="0.2">
      <c r="D4114" s="56"/>
      <c r="E4114" s="56"/>
    </row>
    <row r="4115" spans="4:5" s="10" customFormat="1" ht="15" x14ac:dyDescent="0.2">
      <c r="D4115" s="56"/>
      <c r="E4115" s="56"/>
    </row>
    <row r="4116" spans="4:5" s="10" customFormat="1" ht="15" x14ac:dyDescent="0.2">
      <c r="D4116" s="56"/>
      <c r="E4116" s="56"/>
    </row>
    <row r="4117" spans="4:5" s="10" customFormat="1" ht="15" x14ac:dyDescent="0.2">
      <c r="D4117" s="56"/>
      <c r="E4117" s="56"/>
    </row>
    <row r="4118" spans="4:5" s="10" customFormat="1" ht="15" x14ac:dyDescent="0.2">
      <c r="D4118" s="56"/>
      <c r="E4118" s="56"/>
    </row>
    <row r="4119" spans="4:5" s="10" customFormat="1" ht="15" x14ac:dyDescent="0.2">
      <c r="D4119" s="56"/>
      <c r="E4119" s="56"/>
    </row>
    <row r="4120" spans="4:5" s="10" customFormat="1" ht="15" x14ac:dyDescent="0.2">
      <c r="D4120" s="56"/>
      <c r="E4120" s="56"/>
    </row>
    <row r="4121" spans="4:5" s="10" customFormat="1" ht="15" x14ac:dyDescent="0.2">
      <c r="D4121" s="56"/>
      <c r="E4121" s="56"/>
    </row>
    <row r="4122" spans="4:5" s="10" customFormat="1" ht="15" x14ac:dyDescent="0.2">
      <c r="D4122" s="56"/>
      <c r="E4122" s="56"/>
    </row>
    <row r="4123" spans="4:5" s="10" customFormat="1" ht="15" x14ac:dyDescent="0.2">
      <c r="D4123" s="56"/>
      <c r="E4123" s="56"/>
    </row>
    <row r="4124" spans="4:5" s="10" customFormat="1" ht="15" x14ac:dyDescent="0.2">
      <c r="D4124" s="56"/>
      <c r="E4124" s="56"/>
    </row>
    <row r="4125" spans="4:5" s="10" customFormat="1" ht="15" x14ac:dyDescent="0.2">
      <c r="D4125" s="56"/>
      <c r="E4125" s="56"/>
    </row>
    <row r="4126" spans="4:5" s="10" customFormat="1" ht="15" x14ac:dyDescent="0.2">
      <c r="D4126" s="56"/>
      <c r="E4126" s="56"/>
    </row>
    <row r="4127" spans="4:5" s="10" customFormat="1" ht="15" x14ac:dyDescent="0.2">
      <c r="D4127" s="56"/>
      <c r="E4127" s="56"/>
    </row>
    <row r="4128" spans="4:5" s="10" customFormat="1" ht="15" x14ac:dyDescent="0.2">
      <c r="D4128" s="56"/>
      <c r="E4128" s="56"/>
    </row>
    <row r="4129" spans="4:5" s="10" customFormat="1" ht="15" x14ac:dyDescent="0.2">
      <c r="D4129" s="56"/>
      <c r="E4129" s="56"/>
    </row>
    <row r="4130" spans="4:5" s="10" customFormat="1" ht="15" x14ac:dyDescent="0.2">
      <c r="D4130" s="56"/>
      <c r="E4130" s="56"/>
    </row>
    <row r="4131" spans="4:5" s="10" customFormat="1" ht="15" x14ac:dyDescent="0.2">
      <c r="D4131" s="56"/>
      <c r="E4131" s="56"/>
    </row>
    <row r="4132" spans="4:5" s="10" customFormat="1" ht="15" x14ac:dyDescent="0.2">
      <c r="D4132" s="56"/>
      <c r="E4132" s="56"/>
    </row>
    <row r="4133" spans="4:5" s="10" customFormat="1" ht="15" x14ac:dyDescent="0.2">
      <c r="D4133" s="56"/>
      <c r="E4133" s="56"/>
    </row>
    <row r="4134" spans="4:5" s="10" customFormat="1" ht="15" x14ac:dyDescent="0.2">
      <c r="D4134" s="56"/>
      <c r="E4134" s="56"/>
    </row>
    <row r="4135" spans="4:5" s="10" customFormat="1" ht="15" x14ac:dyDescent="0.2">
      <c r="D4135" s="56"/>
      <c r="E4135" s="56"/>
    </row>
    <row r="4136" spans="4:5" s="10" customFormat="1" ht="15" x14ac:dyDescent="0.2">
      <c r="D4136" s="56"/>
      <c r="E4136" s="56"/>
    </row>
    <row r="4137" spans="4:5" s="10" customFormat="1" ht="15" x14ac:dyDescent="0.2">
      <c r="D4137" s="56"/>
      <c r="E4137" s="56"/>
    </row>
    <row r="4138" spans="4:5" s="10" customFormat="1" ht="15" x14ac:dyDescent="0.2">
      <c r="D4138" s="56"/>
      <c r="E4138" s="56"/>
    </row>
    <row r="4139" spans="4:5" s="10" customFormat="1" ht="15" x14ac:dyDescent="0.2">
      <c r="D4139" s="56"/>
      <c r="E4139" s="56"/>
    </row>
    <row r="4140" spans="4:5" s="10" customFormat="1" ht="15" x14ac:dyDescent="0.2">
      <c r="D4140" s="56"/>
      <c r="E4140" s="56"/>
    </row>
    <row r="4141" spans="4:5" s="10" customFormat="1" ht="15" x14ac:dyDescent="0.2">
      <c r="D4141" s="56"/>
      <c r="E4141" s="56"/>
    </row>
    <row r="4142" spans="4:5" s="10" customFormat="1" ht="15" x14ac:dyDescent="0.2">
      <c r="D4142" s="56"/>
      <c r="E4142" s="56"/>
    </row>
    <row r="4143" spans="4:5" s="10" customFormat="1" ht="15" x14ac:dyDescent="0.2">
      <c r="D4143" s="56"/>
      <c r="E4143" s="56"/>
    </row>
    <row r="4144" spans="4:5" s="10" customFormat="1" ht="15" x14ac:dyDescent="0.2">
      <c r="D4144" s="56"/>
      <c r="E4144" s="56"/>
    </row>
    <row r="4145" spans="4:5" s="10" customFormat="1" ht="15" x14ac:dyDescent="0.2">
      <c r="D4145" s="56"/>
      <c r="E4145" s="56"/>
    </row>
    <row r="4146" spans="4:5" s="10" customFormat="1" ht="15" x14ac:dyDescent="0.2">
      <c r="D4146" s="56"/>
      <c r="E4146" s="56"/>
    </row>
    <row r="4147" spans="4:5" s="10" customFormat="1" ht="15" x14ac:dyDescent="0.2">
      <c r="D4147" s="56"/>
      <c r="E4147" s="56"/>
    </row>
    <row r="4148" spans="4:5" s="10" customFormat="1" ht="15" x14ac:dyDescent="0.2">
      <c r="D4148" s="56"/>
      <c r="E4148" s="56"/>
    </row>
    <row r="4149" spans="4:5" s="10" customFormat="1" ht="15" x14ac:dyDescent="0.2">
      <c r="D4149" s="56"/>
      <c r="E4149" s="56"/>
    </row>
    <row r="4150" spans="4:5" s="10" customFormat="1" ht="15" x14ac:dyDescent="0.2">
      <c r="D4150" s="56"/>
      <c r="E4150" s="56"/>
    </row>
    <row r="4151" spans="4:5" s="10" customFormat="1" ht="15" x14ac:dyDescent="0.2">
      <c r="D4151" s="56"/>
      <c r="E4151" s="56"/>
    </row>
    <row r="4152" spans="4:5" s="10" customFormat="1" ht="15" x14ac:dyDescent="0.2">
      <c r="D4152" s="56"/>
      <c r="E4152" s="56"/>
    </row>
    <row r="4153" spans="4:5" s="10" customFormat="1" ht="15" x14ac:dyDescent="0.2">
      <c r="D4153" s="56"/>
      <c r="E4153" s="56"/>
    </row>
    <row r="4154" spans="4:5" s="10" customFormat="1" ht="15" x14ac:dyDescent="0.2">
      <c r="D4154" s="56"/>
      <c r="E4154" s="56"/>
    </row>
    <row r="4155" spans="4:5" s="10" customFormat="1" ht="15" x14ac:dyDescent="0.2">
      <c r="D4155" s="56"/>
      <c r="E4155" s="56"/>
    </row>
    <row r="4156" spans="4:5" s="10" customFormat="1" ht="15" x14ac:dyDescent="0.2">
      <c r="D4156" s="56"/>
      <c r="E4156" s="56"/>
    </row>
    <row r="4157" spans="4:5" s="10" customFormat="1" ht="15" x14ac:dyDescent="0.2">
      <c r="D4157" s="56"/>
      <c r="E4157" s="56"/>
    </row>
    <row r="4158" spans="4:5" s="10" customFormat="1" ht="15" x14ac:dyDescent="0.2">
      <c r="D4158" s="56"/>
      <c r="E4158" s="56"/>
    </row>
    <row r="4159" spans="4:5" s="10" customFormat="1" ht="15" x14ac:dyDescent="0.2">
      <c r="D4159" s="56"/>
      <c r="E4159" s="56"/>
    </row>
    <row r="4160" spans="4:5" s="10" customFormat="1" ht="15" x14ac:dyDescent="0.2">
      <c r="D4160" s="56"/>
      <c r="E4160" s="56"/>
    </row>
    <row r="4161" spans="4:5" s="10" customFormat="1" ht="15" x14ac:dyDescent="0.2">
      <c r="D4161" s="56"/>
      <c r="E4161" s="56"/>
    </row>
    <row r="4162" spans="4:5" s="10" customFormat="1" ht="15" x14ac:dyDescent="0.2">
      <c r="D4162" s="56"/>
      <c r="E4162" s="56"/>
    </row>
    <row r="4163" spans="4:5" s="10" customFormat="1" ht="15" x14ac:dyDescent="0.2">
      <c r="D4163" s="56"/>
      <c r="E4163" s="56"/>
    </row>
    <row r="4164" spans="4:5" s="10" customFormat="1" ht="15" x14ac:dyDescent="0.2">
      <c r="D4164" s="56"/>
      <c r="E4164" s="56"/>
    </row>
    <row r="4165" spans="4:5" s="10" customFormat="1" ht="15" x14ac:dyDescent="0.2">
      <c r="D4165" s="56"/>
      <c r="E4165" s="56"/>
    </row>
    <row r="4166" spans="4:5" s="10" customFormat="1" ht="15" x14ac:dyDescent="0.2">
      <c r="D4166" s="56"/>
      <c r="E4166" s="56"/>
    </row>
    <row r="4167" spans="4:5" s="10" customFormat="1" ht="15" x14ac:dyDescent="0.2">
      <c r="D4167" s="56"/>
      <c r="E4167" s="56"/>
    </row>
    <row r="4168" spans="4:5" s="10" customFormat="1" ht="15" x14ac:dyDescent="0.2">
      <c r="D4168" s="56"/>
      <c r="E4168" s="56"/>
    </row>
    <row r="4169" spans="4:5" s="10" customFormat="1" ht="15" x14ac:dyDescent="0.2">
      <c r="D4169" s="56"/>
      <c r="E4169" s="56"/>
    </row>
    <row r="4170" spans="4:5" s="10" customFormat="1" ht="15" x14ac:dyDescent="0.2">
      <c r="D4170" s="56"/>
      <c r="E4170" s="56"/>
    </row>
    <row r="4171" spans="4:5" s="10" customFormat="1" ht="15" x14ac:dyDescent="0.2">
      <c r="D4171" s="56"/>
      <c r="E4171" s="56"/>
    </row>
    <row r="4172" spans="4:5" s="10" customFormat="1" ht="15" x14ac:dyDescent="0.2">
      <c r="D4172" s="56"/>
      <c r="E4172" s="56"/>
    </row>
    <row r="4173" spans="4:5" s="10" customFormat="1" ht="15" x14ac:dyDescent="0.2">
      <c r="D4173" s="56"/>
      <c r="E4173" s="56"/>
    </row>
    <row r="4174" spans="4:5" s="10" customFormat="1" ht="15" x14ac:dyDescent="0.2">
      <c r="D4174" s="56"/>
      <c r="E4174" s="56"/>
    </row>
    <row r="4175" spans="4:5" s="10" customFormat="1" ht="15" x14ac:dyDescent="0.2">
      <c r="D4175" s="56"/>
      <c r="E4175" s="56"/>
    </row>
    <row r="4176" spans="4:5" s="10" customFormat="1" ht="15" x14ac:dyDescent="0.2">
      <c r="D4176" s="56"/>
      <c r="E4176" s="56"/>
    </row>
    <row r="4177" spans="4:5" s="10" customFormat="1" ht="15" x14ac:dyDescent="0.2">
      <c r="D4177" s="56"/>
      <c r="E4177" s="56"/>
    </row>
    <row r="4178" spans="4:5" s="10" customFormat="1" ht="15" x14ac:dyDescent="0.2">
      <c r="D4178" s="56"/>
      <c r="E4178" s="56"/>
    </row>
    <row r="4179" spans="4:5" s="10" customFormat="1" ht="15" x14ac:dyDescent="0.2">
      <c r="D4179" s="56"/>
      <c r="E4179" s="56"/>
    </row>
    <row r="4180" spans="4:5" s="10" customFormat="1" ht="15" x14ac:dyDescent="0.2">
      <c r="D4180" s="56"/>
      <c r="E4180" s="56"/>
    </row>
    <row r="4181" spans="4:5" s="10" customFormat="1" ht="15" x14ac:dyDescent="0.2">
      <c r="D4181" s="56"/>
      <c r="E4181" s="56"/>
    </row>
    <row r="4182" spans="4:5" s="10" customFormat="1" ht="15" x14ac:dyDescent="0.2">
      <c r="D4182" s="56"/>
      <c r="E4182" s="56"/>
    </row>
    <row r="4183" spans="4:5" s="10" customFormat="1" ht="15" x14ac:dyDescent="0.2">
      <c r="D4183" s="56"/>
      <c r="E4183" s="56"/>
    </row>
    <row r="4184" spans="4:5" s="10" customFormat="1" ht="15" x14ac:dyDescent="0.2">
      <c r="D4184" s="56"/>
      <c r="E4184" s="56"/>
    </row>
    <row r="4185" spans="4:5" s="10" customFormat="1" ht="15" x14ac:dyDescent="0.2">
      <c r="D4185" s="56"/>
      <c r="E4185" s="56"/>
    </row>
    <row r="4186" spans="4:5" s="10" customFormat="1" ht="15" x14ac:dyDescent="0.2">
      <c r="D4186" s="56"/>
      <c r="E4186" s="56"/>
    </row>
    <row r="4187" spans="4:5" s="10" customFormat="1" ht="15" x14ac:dyDescent="0.2">
      <c r="D4187" s="56"/>
      <c r="E4187" s="56"/>
    </row>
    <row r="4188" spans="4:5" s="10" customFormat="1" ht="15" x14ac:dyDescent="0.2">
      <c r="D4188" s="56"/>
      <c r="E4188" s="56"/>
    </row>
    <row r="4189" spans="4:5" s="10" customFormat="1" ht="15" x14ac:dyDescent="0.2">
      <c r="D4189" s="56"/>
      <c r="E4189" s="56"/>
    </row>
    <row r="4190" spans="4:5" s="10" customFormat="1" ht="15" x14ac:dyDescent="0.2">
      <c r="D4190" s="56"/>
      <c r="E4190" s="56"/>
    </row>
    <row r="4191" spans="4:5" s="10" customFormat="1" ht="15" x14ac:dyDescent="0.2">
      <c r="D4191" s="56"/>
      <c r="E4191" s="56"/>
    </row>
    <row r="4192" spans="4:5" s="10" customFormat="1" ht="15" x14ac:dyDescent="0.2">
      <c r="D4192" s="56"/>
      <c r="E4192" s="56"/>
    </row>
    <row r="4193" spans="4:5" s="10" customFormat="1" ht="15" x14ac:dyDescent="0.2">
      <c r="D4193" s="56"/>
      <c r="E4193" s="56"/>
    </row>
    <row r="4194" spans="4:5" s="10" customFormat="1" ht="15" x14ac:dyDescent="0.2">
      <c r="D4194" s="56"/>
      <c r="E4194" s="56"/>
    </row>
    <row r="4195" spans="4:5" s="10" customFormat="1" ht="15" x14ac:dyDescent="0.2">
      <c r="D4195" s="56"/>
      <c r="E4195" s="56"/>
    </row>
    <row r="4196" spans="4:5" s="10" customFormat="1" ht="15" x14ac:dyDescent="0.2">
      <c r="D4196" s="56"/>
      <c r="E4196" s="56"/>
    </row>
    <row r="4197" spans="4:5" s="10" customFormat="1" ht="15" x14ac:dyDescent="0.2">
      <c r="D4197" s="56"/>
      <c r="E4197" s="56"/>
    </row>
    <row r="4198" spans="4:5" s="10" customFormat="1" ht="15" x14ac:dyDescent="0.2">
      <c r="D4198" s="56"/>
      <c r="E4198" s="56"/>
    </row>
    <row r="4199" spans="4:5" s="10" customFormat="1" ht="15" x14ac:dyDescent="0.2">
      <c r="D4199" s="56"/>
      <c r="E4199" s="56"/>
    </row>
    <row r="4200" spans="4:5" s="10" customFormat="1" ht="15" x14ac:dyDescent="0.2">
      <c r="D4200" s="56"/>
      <c r="E4200" s="56"/>
    </row>
    <row r="4201" spans="4:5" s="10" customFormat="1" ht="15" x14ac:dyDescent="0.2">
      <c r="D4201" s="56"/>
      <c r="E4201" s="56"/>
    </row>
    <row r="4202" spans="4:5" s="10" customFormat="1" ht="15" x14ac:dyDescent="0.2">
      <c r="D4202" s="56"/>
      <c r="E4202" s="56"/>
    </row>
    <row r="4203" spans="4:5" s="10" customFormat="1" ht="15" x14ac:dyDescent="0.2">
      <c r="D4203" s="56"/>
      <c r="E4203" s="56"/>
    </row>
    <row r="4204" spans="4:5" s="10" customFormat="1" ht="15" x14ac:dyDescent="0.2">
      <c r="D4204" s="56"/>
      <c r="E4204" s="56"/>
    </row>
    <row r="4205" spans="4:5" s="10" customFormat="1" ht="15" x14ac:dyDescent="0.2">
      <c r="D4205" s="56"/>
      <c r="E4205" s="56"/>
    </row>
    <row r="4206" spans="4:5" s="10" customFormat="1" ht="15" x14ac:dyDescent="0.2">
      <c r="D4206" s="56"/>
      <c r="E4206" s="56"/>
    </row>
    <row r="4207" spans="4:5" s="10" customFormat="1" ht="15" x14ac:dyDescent="0.2">
      <c r="D4207" s="56"/>
      <c r="E4207" s="56"/>
    </row>
    <row r="4208" spans="4:5" s="10" customFormat="1" ht="15" x14ac:dyDescent="0.2">
      <c r="D4208" s="56"/>
      <c r="E4208" s="56"/>
    </row>
    <row r="4209" spans="4:5" s="10" customFormat="1" ht="15" x14ac:dyDescent="0.2">
      <c r="D4209" s="56"/>
      <c r="E4209" s="56"/>
    </row>
    <row r="4210" spans="4:5" s="10" customFormat="1" ht="15" x14ac:dyDescent="0.2">
      <c r="D4210" s="56"/>
      <c r="E4210" s="56"/>
    </row>
    <row r="4211" spans="4:5" s="10" customFormat="1" ht="15" x14ac:dyDescent="0.2">
      <c r="D4211" s="56"/>
      <c r="E4211" s="56"/>
    </row>
    <row r="4212" spans="4:5" s="10" customFormat="1" ht="15" x14ac:dyDescent="0.2">
      <c r="D4212" s="56"/>
      <c r="E4212" s="56"/>
    </row>
    <row r="4213" spans="4:5" s="10" customFormat="1" ht="15" x14ac:dyDescent="0.2">
      <c r="D4213" s="56"/>
      <c r="E4213" s="56"/>
    </row>
    <row r="4214" spans="4:5" s="10" customFormat="1" ht="15" x14ac:dyDescent="0.2">
      <c r="D4214" s="56"/>
      <c r="E4214" s="56"/>
    </row>
    <row r="4215" spans="4:5" s="10" customFormat="1" ht="15" x14ac:dyDescent="0.2">
      <c r="D4215" s="56"/>
      <c r="E4215" s="56"/>
    </row>
    <row r="4216" spans="4:5" s="10" customFormat="1" ht="15" x14ac:dyDescent="0.2">
      <c r="D4216" s="56"/>
      <c r="E4216" s="56"/>
    </row>
    <row r="4217" spans="4:5" s="10" customFormat="1" ht="15" x14ac:dyDescent="0.2">
      <c r="D4217" s="56"/>
      <c r="E4217" s="56"/>
    </row>
    <row r="4218" spans="4:5" s="10" customFormat="1" ht="15" x14ac:dyDescent="0.2">
      <c r="D4218" s="56"/>
      <c r="E4218" s="56"/>
    </row>
    <row r="4219" spans="4:5" s="10" customFormat="1" ht="15" x14ac:dyDescent="0.2">
      <c r="D4219" s="56"/>
      <c r="E4219" s="56"/>
    </row>
    <row r="4220" spans="4:5" s="10" customFormat="1" ht="15" x14ac:dyDescent="0.2">
      <c r="D4220" s="56"/>
      <c r="E4220" s="56"/>
    </row>
    <row r="4221" spans="4:5" s="10" customFormat="1" ht="15" x14ac:dyDescent="0.2">
      <c r="D4221" s="56"/>
      <c r="E4221" s="56"/>
    </row>
    <row r="4222" spans="4:5" s="10" customFormat="1" ht="15" x14ac:dyDescent="0.2">
      <c r="D4222" s="56"/>
      <c r="E4222" s="56"/>
    </row>
    <row r="4223" spans="4:5" s="10" customFormat="1" ht="15" x14ac:dyDescent="0.2">
      <c r="D4223" s="56"/>
      <c r="E4223" s="56"/>
    </row>
    <row r="4224" spans="4:5" s="10" customFormat="1" ht="15" x14ac:dyDescent="0.2">
      <c r="D4224" s="56"/>
      <c r="E4224" s="56"/>
    </row>
    <row r="4225" spans="4:5" s="10" customFormat="1" ht="15" x14ac:dyDescent="0.2">
      <c r="D4225" s="56"/>
      <c r="E4225" s="56"/>
    </row>
    <row r="4226" spans="4:5" s="10" customFormat="1" ht="15" x14ac:dyDescent="0.2">
      <c r="D4226" s="56"/>
      <c r="E4226" s="56"/>
    </row>
    <row r="4227" spans="4:5" s="10" customFormat="1" ht="15" x14ac:dyDescent="0.2">
      <c r="D4227" s="56"/>
      <c r="E4227" s="56"/>
    </row>
    <row r="4228" spans="4:5" s="10" customFormat="1" ht="15" x14ac:dyDescent="0.2">
      <c r="D4228" s="56"/>
      <c r="E4228" s="56"/>
    </row>
    <row r="4229" spans="4:5" s="10" customFormat="1" ht="15" x14ac:dyDescent="0.2">
      <c r="D4229" s="56"/>
      <c r="E4229" s="56"/>
    </row>
    <row r="4230" spans="4:5" s="10" customFormat="1" ht="15" x14ac:dyDescent="0.2">
      <c r="D4230" s="56"/>
      <c r="E4230" s="56"/>
    </row>
    <row r="4231" spans="4:5" s="10" customFormat="1" ht="15" x14ac:dyDescent="0.2">
      <c r="D4231" s="56"/>
      <c r="E4231" s="56"/>
    </row>
    <row r="4232" spans="4:5" s="10" customFormat="1" ht="15" x14ac:dyDescent="0.2">
      <c r="D4232" s="56"/>
      <c r="E4232" s="56"/>
    </row>
    <row r="4233" spans="4:5" s="10" customFormat="1" ht="15" x14ac:dyDescent="0.2">
      <c r="D4233" s="56"/>
      <c r="E4233" s="56"/>
    </row>
    <row r="4234" spans="4:5" s="10" customFormat="1" ht="15" x14ac:dyDescent="0.2">
      <c r="D4234" s="56"/>
      <c r="E4234" s="56"/>
    </row>
    <row r="4235" spans="4:5" s="10" customFormat="1" ht="15" x14ac:dyDescent="0.2">
      <c r="D4235" s="56"/>
      <c r="E4235" s="56"/>
    </row>
    <row r="4236" spans="4:5" s="10" customFormat="1" ht="15" x14ac:dyDescent="0.2">
      <c r="D4236" s="56"/>
      <c r="E4236" s="56"/>
    </row>
    <row r="4237" spans="4:5" s="10" customFormat="1" ht="15" x14ac:dyDescent="0.2">
      <c r="D4237" s="56"/>
      <c r="E4237" s="56"/>
    </row>
    <row r="4238" spans="4:5" s="10" customFormat="1" ht="15" x14ac:dyDescent="0.2">
      <c r="D4238" s="56"/>
      <c r="E4238" s="56"/>
    </row>
    <row r="4239" spans="4:5" s="10" customFormat="1" ht="15" x14ac:dyDescent="0.2">
      <c r="D4239" s="56"/>
      <c r="E4239" s="56"/>
    </row>
    <row r="4240" spans="4:5" s="10" customFormat="1" ht="15" x14ac:dyDescent="0.2">
      <c r="D4240" s="56"/>
      <c r="E4240" s="56"/>
    </row>
    <row r="4241" spans="4:5" s="10" customFormat="1" ht="15" x14ac:dyDescent="0.2">
      <c r="D4241" s="56"/>
      <c r="E4241" s="56"/>
    </row>
    <row r="4242" spans="4:5" s="10" customFormat="1" ht="15" x14ac:dyDescent="0.2">
      <c r="D4242" s="56"/>
      <c r="E4242" s="56"/>
    </row>
    <row r="4243" spans="4:5" s="10" customFormat="1" ht="15" x14ac:dyDescent="0.2">
      <c r="D4243" s="56"/>
      <c r="E4243" s="56"/>
    </row>
    <row r="4244" spans="4:5" s="10" customFormat="1" ht="15" x14ac:dyDescent="0.2">
      <c r="D4244" s="56"/>
      <c r="E4244" s="56"/>
    </row>
    <row r="4245" spans="4:5" s="10" customFormat="1" ht="15" x14ac:dyDescent="0.2">
      <c r="D4245" s="56"/>
      <c r="E4245" s="56"/>
    </row>
    <row r="4246" spans="4:5" s="10" customFormat="1" ht="15" x14ac:dyDescent="0.2">
      <c r="D4246" s="56"/>
      <c r="E4246" s="56"/>
    </row>
    <row r="4247" spans="4:5" s="10" customFormat="1" ht="15" x14ac:dyDescent="0.2">
      <c r="D4247" s="56"/>
      <c r="E4247" s="56"/>
    </row>
    <row r="4248" spans="4:5" s="10" customFormat="1" ht="15" x14ac:dyDescent="0.2">
      <c r="D4248" s="56"/>
      <c r="E4248" s="56"/>
    </row>
    <row r="4249" spans="4:5" s="10" customFormat="1" ht="15" x14ac:dyDescent="0.2">
      <c r="D4249" s="56"/>
      <c r="E4249" s="56"/>
    </row>
    <row r="4250" spans="4:5" s="10" customFormat="1" ht="15" x14ac:dyDescent="0.2">
      <c r="D4250" s="56"/>
      <c r="E4250" s="56"/>
    </row>
    <row r="4251" spans="4:5" s="10" customFormat="1" ht="15" x14ac:dyDescent="0.2">
      <c r="D4251" s="56"/>
      <c r="E4251" s="56"/>
    </row>
    <row r="4252" spans="4:5" s="10" customFormat="1" ht="15" x14ac:dyDescent="0.2">
      <c r="D4252" s="56"/>
      <c r="E4252" s="56"/>
    </row>
    <row r="4253" spans="4:5" s="10" customFormat="1" ht="15" x14ac:dyDescent="0.2">
      <c r="D4253" s="56"/>
      <c r="E4253" s="56"/>
    </row>
    <row r="4254" spans="4:5" s="10" customFormat="1" ht="15" x14ac:dyDescent="0.2">
      <c r="D4254" s="56"/>
      <c r="E4254" s="56"/>
    </row>
    <row r="4255" spans="4:5" s="10" customFormat="1" ht="15" x14ac:dyDescent="0.2">
      <c r="D4255" s="56"/>
      <c r="E4255" s="56"/>
    </row>
    <row r="4256" spans="4:5" s="10" customFormat="1" ht="15" x14ac:dyDescent="0.2">
      <c r="D4256" s="56"/>
      <c r="E4256" s="56"/>
    </row>
    <row r="4257" spans="4:5" s="10" customFormat="1" ht="15" x14ac:dyDescent="0.2">
      <c r="D4257" s="56"/>
      <c r="E4257" s="56"/>
    </row>
    <row r="4258" spans="4:5" s="10" customFormat="1" ht="15" x14ac:dyDescent="0.2">
      <c r="D4258" s="56"/>
      <c r="E4258" s="56"/>
    </row>
    <row r="4259" spans="4:5" s="10" customFormat="1" ht="15" x14ac:dyDescent="0.2">
      <c r="D4259" s="56"/>
      <c r="E4259" s="56"/>
    </row>
    <row r="4260" spans="4:5" s="10" customFormat="1" ht="15" x14ac:dyDescent="0.2">
      <c r="D4260" s="56"/>
      <c r="E4260" s="56"/>
    </row>
    <row r="4261" spans="4:5" s="10" customFormat="1" ht="15" x14ac:dyDescent="0.2">
      <c r="D4261" s="56"/>
      <c r="E4261" s="56"/>
    </row>
    <row r="4262" spans="4:5" s="10" customFormat="1" ht="15" x14ac:dyDescent="0.2">
      <c r="D4262" s="56"/>
      <c r="E4262" s="56"/>
    </row>
    <row r="4263" spans="4:5" s="10" customFormat="1" ht="15" x14ac:dyDescent="0.2">
      <c r="D4263" s="56"/>
      <c r="E4263" s="56"/>
    </row>
    <row r="4264" spans="4:5" s="10" customFormat="1" ht="15" x14ac:dyDescent="0.2">
      <c r="D4264" s="56"/>
      <c r="E4264" s="56"/>
    </row>
    <row r="4265" spans="4:5" s="10" customFormat="1" ht="15" x14ac:dyDescent="0.2">
      <c r="D4265" s="56"/>
      <c r="E4265" s="56"/>
    </row>
    <row r="4266" spans="4:5" s="10" customFormat="1" ht="15" x14ac:dyDescent="0.2">
      <c r="D4266" s="56"/>
      <c r="E4266" s="56"/>
    </row>
    <row r="4267" spans="4:5" s="10" customFormat="1" ht="15" x14ac:dyDescent="0.2">
      <c r="D4267" s="56"/>
      <c r="E4267" s="56"/>
    </row>
    <row r="4268" spans="4:5" s="10" customFormat="1" ht="15" x14ac:dyDescent="0.2">
      <c r="D4268" s="56"/>
      <c r="E4268" s="56"/>
    </row>
    <row r="4269" spans="4:5" s="10" customFormat="1" ht="15" x14ac:dyDescent="0.2">
      <c r="D4269" s="56"/>
      <c r="E4269" s="56"/>
    </row>
    <row r="4270" spans="4:5" s="10" customFormat="1" ht="15" x14ac:dyDescent="0.2">
      <c r="D4270" s="56"/>
      <c r="E4270" s="56"/>
    </row>
    <row r="4271" spans="4:5" s="10" customFormat="1" ht="15" x14ac:dyDescent="0.2">
      <c r="D4271" s="56"/>
      <c r="E4271" s="56"/>
    </row>
    <row r="4272" spans="4:5" s="10" customFormat="1" ht="15" x14ac:dyDescent="0.2">
      <c r="D4272" s="56"/>
      <c r="E4272" s="56"/>
    </row>
    <row r="4273" spans="4:5" s="10" customFormat="1" ht="15" x14ac:dyDescent="0.2">
      <c r="D4273" s="56"/>
      <c r="E4273" s="56"/>
    </row>
    <row r="4274" spans="4:5" s="10" customFormat="1" ht="15" x14ac:dyDescent="0.2">
      <c r="D4274" s="56"/>
      <c r="E4274" s="56"/>
    </row>
    <row r="4275" spans="4:5" s="10" customFormat="1" ht="15" x14ac:dyDescent="0.2">
      <c r="D4275" s="56"/>
      <c r="E4275" s="56"/>
    </row>
    <row r="4276" spans="4:5" s="10" customFormat="1" ht="15" x14ac:dyDescent="0.2">
      <c r="D4276" s="56"/>
      <c r="E4276" s="56"/>
    </row>
    <row r="4277" spans="4:5" s="10" customFormat="1" ht="15" x14ac:dyDescent="0.2">
      <c r="D4277" s="56"/>
      <c r="E4277" s="56"/>
    </row>
    <row r="4278" spans="4:5" s="10" customFormat="1" ht="15" x14ac:dyDescent="0.2">
      <c r="D4278" s="56"/>
      <c r="E4278" s="56"/>
    </row>
    <row r="4279" spans="4:5" s="10" customFormat="1" ht="15" x14ac:dyDescent="0.2">
      <c r="D4279" s="56"/>
      <c r="E4279" s="56"/>
    </row>
    <row r="4280" spans="4:5" s="10" customFormat="1" ht="15" x14ac:dyDescent="0.2">
      <c r="D4280" s="56"/>
      <c r="E4280" s="56"/>
    </row>
    <row r="4281" spans="4:5" s="10" customFormat="1" ht="15" x14ac:dyDescent="0.2">
      <c r="D4281" s="56"/>
      <c r="E4281" s="56"/>
    </row>
    <row r="4282" spans="4:5" s="10" customFormat="1" ht="15" x14ac:dyDescent="0.2">
      <c r="D4282" s="56"/>
      <c r="E4282" s="56"/>
    </row>
    <row r="4283" spans="4:5" s="10" customFormat="1" ht="15" x14ac:dyDescent="0.2">
      <c r="D4283" s="56"/>
      <c r="E4283" s="56"/>
    </row>
    <row r="4284" spans="4:5" s="10" customFormat="1" ht="15" x14ac:dyDescent="0.2">
      <c r="D4284" s="56"/>
      <c r="E4284" s="56"/>
    </row>
    <row r="4285" spans="4:5" s="10" customFormat="1" ht="15" x14ac:dyDescent="0.2">
      <c r="D4285" s="56"/>
      <c r="E4285" s="56"/>
    </row>
    <row r="4286" spans="4:5" s="10" customFormat="1" ht="15" x14ac:dyDescent="0.2">
      <c r="D4286" s="56"/>
      <c r="E4286" s="56"/>
    </row>
    <row r="4287" spans="4:5" s="10" customFormat="1" ht="15" x14ac:dyDescent="0.2">
      <c r="D4287" s="56"/>
      <c r="E4287" s="56"/>
    </row>
    <row r="4288" spans="4:5" s="10" customFormat="1" ht="15" x14ac:dyDescent="0.2">
      <c r="D4288" s="56"/>
      <c r="E4288" s="56"/>
    </row>
    <row r="4289" spans="4:5" s="10" customFormat="1" ht="15" x14ac:dyDescent="0.2">
      <c r="D4289" s="56"/>
      <c r="E4289" s="56"/>
    </row>
    <row r="4290" spans="4:5" s="10" customFormat="1" ht="15" x14ac:dyDescent="0.2">
      <c r="D4290" s="56"/>
      <c r="E4290" s="56"/>
    </row>
    <row r="4291" spans="4:5" s="10" customFormat="1" ht="15" x14ac:dyDescent="0.2">
      <c r="D4291" s="56"/>
      <c r="E4291" s="56"/>
    </row>
    <row r="4292" spans="4:5" s="10" customFormat="1" ht="15" x14ac:dyDescent="0.2">
      <c r="D4292" s="56"/>
      <c r="E4292" s="56"/>
    </row>
    <row r="4293" spans="4:5" s="10" customFormat="1" ht="15" x14ac:dyDescent="0.2">
      <c r="D4293" s="56"/>
      <c r="E4293" s="56"/>
    </row>
    <row r="4294" spans="4:5" s="10" customFormat="1" ht="15" x14ac:dyDescent="0.2">
      <c r="D4294" s="56"/>
      <c r="E4294" s="56"/>
    </row>
    <row r="4295" spans="4:5" s="10" customFormat="1" ht="15" x14ac:dyDescent="0.2">
      <c r="D4295" s="56"/>
      <c r="E4295" s="56"/>
    </row>
    <row r="4296" spans="4:5" s="10" customFormat="1" ht="15" x14ac:dyDescent="0.2">
      <c r="D4296" s="56"/>
      <c r="E4296" s="56"/>
    </row>
    <row r="4297" spans="4:5" s="10" customFormat="1" ht="15" x14ac:dyDescent="0.2">
      <c r="D4297" s="56"/>
      <c r="E4297" s="56"/>
    </row>
    <row r="4298" spans="4:5" s="10" customFormat="1" ht="15" x14ac:dyDescent="0.2">
      <c r="D4298" s="56"/>
      <c r="E4298" s="56"/>
    </row>
    <row r="4299" spans="4:5" s="10" customFormat="1" ht="15" x14ac:dyDescent="0.2">
      <c r="D4299" s="56"/>
      <c r="E4299" s="56"/>
    </row>
    <row r="4300" spans="4:5" s="10" customFormat="1" ht="15" x14ac:dyDescent="0.2">
      <c r="D4300" s="56"/>
      <c r="E4300" s="56"/>
    </row>
    <row r="4301" spans="4:5" s="10" customFormat="1" ht="15" x14ac:dyDescent="0.2">
      <c r="D4301" s="56"/>
      <c r="E4301" s="56"/>
    </row>
    <row r="4302" spans="4:5" s="10" customFormat="1" ht="15" x14ac:dyDescent="0.2">
      <c r="D4302" s="56"/>
      <c r="E4302" s="56"/>
    </row>
    <row r="4303" spans="4:5" s="10" customFormat="1" ht="15" x14ac:dyDescent="0.2">
      <c r="D4303" s="56"/>
      <c r="E4303" s="56"/>
    </row>
    <row r="4304" spans="4:5" s="10" customFormat="1" ht="15" x14ac:dyDescent="0.2">
      <c r="D4304" s="56"/>
      <c r="E4304" s="56"/>
    </row>
    <row r="4305" spans="4:5" s="10" customFormat="1" ht="15" x14ac:dyDescent="0.2">
      <c r="D4305" s="56"/>
      <c r="E4305" s="56"/>
    </row>
    <row r="4306" spans="4:5" s="10" customFormat="1" ht="15" x14ac:dyDescent="0.2">
      <c r="D4306" s="56"/>
      <c r="E4306" s="56"/>
    </row>
    <row r="4307" spans="4:5" s="10" customFormat="1" ht="15" x14ac:dyDescent="0.2">
      <c r="D4307" s="56"/>
      <c r="E4307" s="56"/>
    </row>
    <row r="4308" spans="4:5" s="10" customFormat="1" ht="15" x14ac:dyDescent="0.2">
      <c r="D4308" s="56"/>
      <c r="E4308" s="56"/>
    </row>
    <row r="4309" spans="4:5" s="10" customFormat="1" ht="15" x14ac:dyDescent="0.2">
      <c r="D4309" s="56"/>
      <c r="E4309" s="56"/>
    </row>
    <row r="4310" spans="4:5" s="10" customFormat="1" ht="15" x14ac:dyDescent="0.2">
      <c r="D4310" s="56"/>
      <c r="E4310" s="56"/>
    </row>
    <row r="4311" spans="4:5" s="10" customFormat="1" ht="15" x14ac:dyDescent="0.2">
      <c r="D4311" s="56"/>
      <c r="E4311" s="56"/>
    </row>
    <row r="4312" spans="4:5" s="10" customFormat="1" ht="15" x14ac:dyDescent="0.2">
      <c r="D4312" s="56"/>
      <c r="E4312" s="56"/>
    </row>
    <row r="4313" spans="4:5" s="10" customFormat="1" ht="15" x14ac:dyDescent="0.2">
      <c r="D4313" s="56"/>
      <c r="E4313" s="56"/>
    </row>
    <row r="4314" spans="4:5" s="10" customFormat="1" ht="15" x14ac:dyDescent="0.2">
      <c r="D4314" s="56"/>
      <c r="E4314" s="56"/>
    </row>
    <row r="4315" spans="4:5" s="10" customFormat="1" ht="15" x14ac:dyDescent="0.2">
      <c r="D4315" s="56"/>
      <c r="E4315" s="56"/>
    </row>
    <row r="4316" spans="4:5" s="10" customFormat="1" ht="15" x14ac:dyDescent="0.2">
      <c r="D4316" s="56"/>
      <c r="E4316" s="56"/>
    </row>
    <row r="4317" spans="4:5" s="10" customFormat="1" ht="15" x14ac:dyDescent="0.2">
      <c r="D4317" s="56"/>
      <c r="E4317" s="56"/>
    </row>
    <row r="4318" spans="4:5" s="10" customFormat="1" ht="15" x14ac:dyDescent="0.2">
      <c r="D4318" s="56"/>
      <c r="E4318" s="56"/>
    </row>
    <row r="4319" spans="4:5" s="10" customFormat="1" ht="15" x14ac:dyDescent="0.2">
      <c r="D4319" s="56"/>
      <c r="E4319" s="56"/>
    </row>
    <row r="4320" spans="4:5" s="10" customFormat="1" ht="15" x14ac:dyDescent="0.2">
      <c r="D4320" s="56"/>
      <c r="E4320" s="56"/>
    </row>
    <row r="4321" spans="4:5" s="10" customFormat="1" ht="15" x14ac:dyDescent="0.2">
      <c r="D4321" s="56"/>
      <c r="E4321" s="56"/>
    </row>
    <row r="4322" spans="4:5" s="10" customFormat="1" ht="15" x14ac:dyDescent="0.2">
      <c r="D4322" s="56"/>
      <c r="E4322" s="56"/>
    </row>
    <row r="4323" spans="4:5" s="10" customFormat="1" ht="15" x14ac:dyDescent="0.2">
      <c r="D4323" s="56"/>
      <c r="E4323" s="56"/>
    </row>
    <row r="4324" spans="4:5" s="10" customFormat="1" ht="15" x14ac:dyDescent="0.2">
      <c r="D4324" s="56"/>
      <c r="E4324" s="56"/>
    </row>
    <row r="4325" spans="4:5" s="10" customFormat="1" ht="15" x14ac:dyDescent="0.2">
      <c r="D4325" s="56"/>
      <c r="E4325" s="56"/>
    </row>
    <row r="4326" spans="4:5" s="10" customFormat="1" ht="15" x14ac:dyDescent="0.2">
      <c r="D4326" s="56"/>
      <c r="E4326" s="56"/>
    </row>
    <row r="4327" spans="4:5" s="10" customFormat="1" ht="15" x14ac:dyDescent="0.2">
      <c r="D4327" s="56"/>
      <c r="E4327" s="56"/>
    </row>
    <row r="4328" spans="4:5" s="10" customFormat="1" ht="15" x14ac:dyDescent="0.2">
      <c r="D4328" s="56"/>
      <c r="E4328" s="56"/>
    </row>
    <row r="4329" spans="4:5" s="10" customFormat="1" ht="15" x14ac:dyDescent="0.2">
      <c r="D4329" s="56"/>
      <c r="E4329" s="56"/>
    </row>
    <row r="4330" spans="4:5" s="10" customFormat="1" ht="15" x14ac:dyDescent="0.2">
      <c r="D4330" s="56"/>
      <c r="E4330" s="56"/>
    </row>
    <row r="4331" spans="4:5" s="10" customFormat="1" ht="15" x14ac:dyDescent="0.2">
      <c r="D4331" s="56"/>
      <c r="E4331" s="56"/>
    </row>
    <row r="4332" spans="4:5" s="10" customFormat="1" ht="15" x14ac:dyDescent="0.2">
      <c r="D4332" s="56"/>
      <c r="E4332" s="56"/>
    </row>
    <row r="4333" spans="4:5" s="10" customFormat="1" ht="15" x14ac:dyDescent="0.2">
      <c r="D4333" s="56"/>
      <c r="E4333" s="56"/>
    </row>
    <row r="4334" spans="4:5" s="10" customFormat="1" ht="15" x14ac:dyDescent="0.2">
      <c r="D4334" s="56"/>
      <c r="E4334" s="56"/>
    </row>
    <row r="4335" spans="4:5" s="10" customFormat="1" ht="15" x14ac:dyDescent="0.2">
      <c r="D4335" s="56"/>
      <c r="E4335" s="56"/>
    </row>
    <row r="4336" spans="4:5" s="10" customFormat="1" ht="15" x14ac:dyDescent="0.2">
      <c r="D4336" s="56"/>
      <c r="E4336" s="56"/>
    </row>
    <row r="4337" spans="4:5" s="10" customFormat="1" ht="15" x14ac:dyDescent="0.2">
      <c r="D4337" s="56"/>
      <c r="E4337" s="56"/>
    </row>
    <row r="4338" spans="4:5" s="10" customFormat="1" ht="15" x14ac:dyDescent="0.2">
      <c r="D4338" s="56"/>
      <c r="E4338" s="56"/>
    </row>
    <row r="4339" spans="4:5" s="10" customFormat="1" ht="15" x14ac:dyDescent="0.2">
      <c r="D4339" s="56"/>
      <c r="E4339" s="56"/>
    </row>
    <row r="4340" spans="4:5" s="10" customFormat="1" ht="15" x14ac:dyDescent="0.2">
      <c r="D4340" s="56"/>
      <c r="E4340" s="56"/>
    </row>
    <row r="4341" spans="4:5" s="10" customFormat="1" ht="15" x14ac:dyDescent="0.2">
      <c r="D4341" s="56"/>
      <c r="E4341" s="56"/>
    </row>
    <row r="4342" spans="4:5" s="10" customFormat="1" ht="15" x14ac:dyDescent="0.2">
      <c r="D4342" s="56"/>
      <c r="E4342" s="56"/>
    </row>
    <row r="4343" spans="4:5" s="10" customFormat="1" ht="15" x14ac:dyDescent="0.2">
      <c r="D4343" s="56"/>
      <c r="E4343" s="56"/>
    </row>
    <row r="4344" spans="4:5" s="10" customFormat="1" ht="15" x14ac:dyDescent="0.2">
      <c r="D4344" s="56"/>
      <c r="E4344" s="56"/>
    </row>
    <row r="4345" spans="4:5" s="10" customFormat="1" ht="15" x14ac:dyDescent="0.2">
      <c r="D4345" s="56"/>
      <c r="E4345" s="56"/>
    </row>
    <row r="4346" spans="4:5" s="10" customFormat="1" ht="15" x14ac:dyDescent="0.2">
      <c r="D4346" s="56"/>
      <c r="E4346" s="56"/>
    </row>
    <row r="4347" spans="4:5" s="10" customFormat="1" ht="15" x14ac:dyDescent="0.2">
      <c r="D4347" s="56"/>
      <c r="E4347" s="56"/>
    </row>
    <row r="4348" spans="4:5" s="10" customFormat="1" ht="15" x14ac:dyDescent="0.2">
      <c r="D4348" s="56"/>
      <c r="E4348" s="56"/>
    </row>
    <row r="4349" spans="4:5" s="10" customFormat="1" ht="15" x14ac:dyDescent="0.2">
      <c r="D4349" s="56"/>
      <c r="E4349" s="56"/>
    </row>
    <row r="4350" spans="4:5" s="10" customFormat="1" ht="15" x14ac:dyDescent="0.2">
      <c r="D4350" s="56"/>
      <c r="E4350" s="56"/>
    </row>
    <row r="4351" spans="4:5" s="10" customFormat="1" ht="15" x14ac:dyDescent="0.2">
      <c r="D4351" s="56"/>
      <c r="E4351" s="56"/>
    </row>
    <row r="4352" spans="4:5" s="10" customFormat="1" ht="15" x14ac:dyDescent="0.2">
      <c r="D4352" s="56"/>
      <c r="E4352" s="56"/>
    </row>
    <row r="4353" spans="4:5" s="10" customFormat="1" ht="15" x14ac:dyDescent="0.2">
      <c r="D4353" s="56"/>
      <c r="E4353" s="56"/>
    </row>
    <row r="4354" spans="4:5" s="10" customFormat="1" ht="15" x14ac:dyDescent="0.2">
      <c r="D4354" s="56"/>
      <c r="E4354" s="56"/>
    </row>
    <row r="4355" spans="4:5" s="10" customFormat="1" ht="15" x14ac:dyDescent="0.2">
      <c r="D4355" s="56"/>
      <c r="E4355" s="56"/>
    </row>
    <row r="4356" spans="4:5" s="10" customFormat="1" ht="15" x14ac:dyDescent="0.2">
      <c r="D4356" s="56"/>
      <c r="E4356" s="56"/>
    </row>
    <row r="4357" spans="4:5" s="10" customFormat="1" ht="15" x14ac:dyDescent="0.2">
      <c r="D4357" s="56"/>
      <c r="E4357" s="56"/>
    </row>
    <row r="4358" spans="4:5" s="10" customFormat="1" ht="15" x14ac:dyDescent="0.2">
      <c r="D4358" s="56"/>
      <c r="E4358" s="56"/>
    </row>
    <row r="4359" spans="4:5" s="10" customFormat="1" ht="15" x14ac:dyDescent="0.2">
      <c r="D4359" s="56"/>
      <c r="E4359" s="56"/>
    </row>
    <row r="4360" spans="4:5" s="10" customFormat="1" ht="15" x14ac:dyDescent="0.2">
      <c r="D4360" s="56"/>
      <c r="E4360" s="56"/>
    </row>
    <row r="4361" spans="4:5" s="10" customFormat="1" ht="15" x14ac:dyDescent="0.2">
      <c r="D4361" s="56"/>
      <c r="E4361" s="56"/>
    </row>
    <row r="4362" spans="4:5" s="10" customFormat="1" ht="15" x14ac:dyDescent="0.2">
      <c r="D4362" s="56"/>
      <c r="E4362" s="56"/>
    </row>
    <row r="4363" spans="4:5" s="10" customFormat="1" ht="15" x14ac:dyDescent="0.2">
      <c r="D4363" s="56"/>
      <c r="E4363" s="56"/>
    </row>
    <row r="4364" spans="4:5" s="10" customFormat="1" ht="15" x14ac:dyDescent="0.2">
      <c r="D4364" s="56"/>
      <c r="E4364" s="56"/>
    </row>
    <row r="4365" spans="4:5" s="10" customFormat="1" ht="15" x14ac:dyDescent="0.2">
      <c r="D4365" s="56"/>
      <c r="E4365" s="56"/>
    </row>
    <row r="4366" spans="4:5" s="10" customFormat="1" ht="15" x14ac:dyDescent="0.2">
      <c r="D4366" s="56"/>
      <c r="E4366" s="56"/>
    </row>
    <row r="4367" spans="4:5" s="10" customFormat="1" ht="15" x14ac:dyDescent="0.2">
      <c r="D4367" s="56"/>
      <c r="E4367" s="56"/>
    </row>
    <row r="4368" spans="4:5" s="10" customFormat="1" ht="15" x14ac:dyDescent="0.2">
      <c r="D4368" s="56"/>
      <c r="E4368" s="56"/>
    </row>
    <row r="4369" spans="4:5" s="10" customFormat="1" ht="15" x14ac:dyDescent="0.2">
      <c r="D4369" s="56"/>
      <c r="E4369" s="56"/>
    </row>
    <row r="4370" spans="4:5" s="10" customFormat="1" ht="15" x14ac:dyDescent="0.2">
      <c r="D4370" s="56"/>
      <c r="E4370" s="56"/>
    </row>
    <row r="4371" spans="4:5" s="10" customFormat="1" ht="15" x14ac:dyDescent="0.2">
      <c r="D4371" s="56"/>
      <c r="E4371" s="56"/>
    </row>
    <row r="4372" spans="4:5" s="10" customFormat="1" ht="15" x14ac:dyDescent="0.2">
      <c r="D4372" s="56"/>
      <c r="E4372" s="56"/>
    </row>
    <row r="4373" spans="4:5" s="10" customFormat="1" ht="15" x14ac:dyDescent="0.2">
      <c r="D4373" s="56"/>
      <c r="E4373" s="56"/>
    </row>
    <row r="4374" spans="4:5" s="10" customFormat="1" ht="15" x14ac:dyDescent="0.2">
      <c r="D4374" s="56"/>
      <c r="E4374" s="56"/>
    </row>
    <row r="4375" spans="4:5" s="10" customFormat="1" ht="15" x14ac:dyDescent="0.2">
      <c r="D4375" s="56"/>
      <c r="E4375" s="56"/>
    </row>
    <row r="4376" spans="4:5" s="10" customFormat="1" ht="15" x14ac:dyDescent="0.2">
      <c r="D4376" s="56"/>
      <c r="E4376" s="56"/>
    </row>
    <row r="4377" spans="4:5" s="10" customFormat="1" ht="15" x14ac:dyDescent="0.2">
      <c r="D4377" s="56"/>
      <c r="E4377" s="56"/>
    </row>
    <row r="4378" spans="4:5" s="10" customFormat="1" ht="15" x14ac:dyDescent="0.2">
      <c r="D4378" s="56"/>
      <c r="E4378" s="56"/>
    </row>
    <row r="4379" spans="4:5" s="10" customFormat="1" ht="15" x14ac:dyDescent="0.2">
      <c r="D4379" s="56"/>
      <c r="E4379" s="56"/>
    </row>
    <row r="4380" spans="4:5" s="10" customFormat="1" ht="15" x14ac:dyDescent="0.2">
      <c r="D4380" s="56"/>
      <c r="E4380" s="56"/>
    </row>
    <row r="4381" spans="4:5" s="10" customFormat="1" ht="15" x14ac:dyDescent="0.2">
      <c r="D4381" s="56"/>
      <c r="E4381" s="56"/>
    </row>
    <row r="4382" spans="4:5" s="10" customFormat="1" ht="15" x14ac:dyDescent="0.2">
      <c r="D4382" s="56"/>
      <c r="E4382" s="56"/>
    </row>
    <row r="4383" spans="4:5" s="10" customFormat="1" ht="15" x14ac:dyDescent="0.2">
      <c r="D4383" s="56"/>
      <c r="E4383" s="56"/>
    </row>
    <row r="4384" spans="4:5" s="10" customFormat="1" ht="15" x14ac:dyDescent="0.2">
      <c r="D4384" s="56"/>
      <c r="E4384" s="56"/>
    </row>
    <row r="4385" spans="4:5" s="10" customFormat="1" ht="15" x14ac:dyDescent="0.2">
      <c r="D4385" s="56"/>
      <c r="E4385" s="56"/>
    </row>
    <row r="4386" spans="4:5" s="10" customFormat="1" ht="15" x14ac:dyDescent="0.2">
      <c r="D4386" s="56"/>
      <c r="E4386" s="56"/>
    </row>
    <row r="4387" spans="4:5" s="10" customFormat="1" ht="15" x14ac:dyDescent="0.2">
      <c r="D4387" s="56"/>
      <c r="E4387" s="56"/>
    </row>
    <row r="4388" spans="4:5" s="10" customFormat="1" ht="15" x14ac:dyDescent="0.2">
      <c r="D4388" s="56"/>
      <c r="E4388" s="56"/>
    </row>
    <row r="4389" spans="4:5" s="10" customFormat="1" ht="15" x14ac:dyDescent="0.2">
      <c r="D4389" s="56"/>
      <c r="E4389" s="56"/>
    </row>
    <row r="4390" spans="4:5" s="10" customFormat="1" ht="15" x14ac:dyDescent="0.2">
      <c r="D4390" s="56"/>
      <c r="E4390" s="56"/>
    </row>
    <row r="4391" spans="4:5" s="10" customFormat="1" ht="15" x14ac:dyDescent="0.2">
      <c r="D4391" s="56"/>
      <c r="E4391" s="56"/>
    </row>
    <row r="4392" spans="4:5" s="10" customFormat="1" ht="15" x14ac:dyDescent="0.2">
      <c r="D4392" s="56"/>
      <c r="E4392" s="56"/>
    </row>
    <row r="4393" spans="4:5" s="10" customFormat="1" ht="15" x14ac:dyDescent="0.2">
      <c r="D4393" s="56"/>
      <c r="E4393" s="56"/>
    </row>
    <row r="4394" spans="4:5" s="10" customFormat="1" ht="15" x14ac:dyDescent="0.2">
      <c r="D4394" s="56"/>
      <c r="E4394" s="56"/>
    </row>
    <row r="4395" spans="4:5" s="10" customFormat="1" ht="15" x14ac:dyDescent="0.2">
      <c r="D4395" s="56"/>
      <c r="E4395" s="56"/>
    </row>
    <row r="4396" spans="4:5" s="10" customFormat="1" ht="15" x14ac:dyDescent="0.2">
      <c r="D4396" s="56"/>
      <c r="E4396" s="56"/>
    </row>
    <row r="4397" spans="4:5" s="10" customFormat="1" ht="15" x14ac:dyDescent="0.2">
      <c r="D4397" s="56"/>
      <c r="E4397" s="56"/>
    </row>
    <row r="4398" spans="4:5" s="10" customFormat="1" ht="15" x14ac:dyDescent="0.2">
      <c r="D4398" s="56"/>
      <c r="E4398" s="56"/>
    </row>
    <row r="4399" spans="4:5" s="10" customFormat="1" ht="15" x14ac:dyDescent="0.2">
      <c r="D4399" s="56"/>
      <c r="E4399" s="56"/>
    </row>
    <row r="4400" spans="4:5" s="10" customFormat="1" ht="15" x14ac:dyDescent="0.2">
      <c r="D4400" s="56"/>
      <c r="E4400" s="56"/>
    </row>
    <row r="4401" spans="4:5" s="10" customFormat="1" ht="15" x14ac:dyDescent="0.2">
      <c r="D4401" s="56"/>
      <c r="E4401" s="56"/>
    </row>
    <row r="4402" spans="4:5" s="10" customFormat="1" ht="15" x14ac:dyDescent="0.2">
      <c r="D4402" s="56"/>
      <c r="E4402" s="56"/>
    </row>
    <row r="4403" spans="4:5" s="10" customFormat="1" ht="15" x14ac:dyDescent="0.2">
      <c r="D4403" s="56"/>
      <c r="E4403" s="56"/>
    </row>
    <row r="4404" spans="4:5" s="10" customFormat="1" ht="15" x14ac:dyDescent="0.2">
      <c r="D4404" s="56"/>
      <c r="E4404" s="56"/>
    </row>
    <row r="4405" spans="4:5" s="10" customFormat="1" ht="15" x14ac:dyDescent="0.2">
      <c r="D4405" s="56"/>
      <c r="E4405" s="56"/>
    </row>
    <row r="4406" spans="4:5" s="10" customFormat="1" ht="15" x14ac:dyDescent="0.2">
      <c r="D4406" s="56"/>
      <c r="E4406" s="56"/>
    </row>
    <row r="4407" spans="4:5" s="10" customFormat="1" ht="15" x14ac:dyDescent="0.2">
      <c r="D4407" s="56"/>
      <c r="E4407" s="56"/>
    </row>
    <row r="4408" spans="4:5" s="10" customFormat="1" ht="15" x14ac:dyDescent="0.2">
      <c r="D4408" s="56"/>
      <c r="E4408" s="56"/>
    </row>
    <row r="4409" spans="4:5" s="10" customFormat="1" ht="15" x14ac:dyDescent="0.2">
      <c r="D4409" s="56"/>
      <c r="E4409" s="56"/>
    </row>
    <row r="4410" spans="4:5" s="10" customFormat="1" ht="15" x14ac:dyDescent="0.2">
      <c r="D4410" s="56"/>
      <c r="E4410" s="56"/>
    </row>
    <row r="4411" spans="4:5" s="10" customFormat="1" ht="15" x14ac:dyDescent="0.2">
      <c r="D4411" s="56"/>
      <c r="E4411" s="56"/>
    </row>
    <row r="4412" spans="4:5" s="10" customFormat="1" ht="15" x14ac:dyDescent="0.2">
      <c r="D4412" s="56"/>
      <c r="E4412" s="56"/>
    </row>
    <row r="4413" spans="4:5" s="10" customFormat="1" ht="15" x14ac:dyDescent="0.2">
      <c r="D4413" s="56"/>
      <c r="E4413" s="56"/>
    </row>
    <row r="4414" spans="4:5" s="10" customFormat="1" ht="15" x14ac:dyDescent="0.2">
      <c r="D4414" s="56"/>
      <c r="E4414" s="56"/>
    </row>
    <row r="4415" spans="4:5" s="10" customFormat="1" ht="15" x14ac:dyDescent="0.2">
      <c r="D4415" s="56"/>
      <c r="E4415" s="56"/>
    </row>
    <row r="4416" spans="4:5" s="10" customFormat="1" ht="15" x14ac:dyDescent="0.2">
      <c r="D4416" s="56"/>
      <c r="E4416" s="56"/>
    </row>
    <row r="4417" spans="4:5" s="10" customFormat="1" ht="15" x14ac:dyDescent="0.2">
      <c r="D4417" s="56"/>
      <c r="E4417" s="56"/>
    </row>
    <row r="4418" spans="4:5" s="10" customFormat="1" ht="15" x14ac:dyDescent="0.2">
      <c r="D4418" s="56"/>
      <c r="E4418" s="56"/>
    </row>
    <row r="4419" spans="4:5" s="10" customFormat="1" ht="15" x14ac:dyDescent="0.2">
      <c r="D4419" s="56"/>
      <c r="E4419" s="56"/>
    </row>
    <row r="4420" spans="4:5" s="10" customFormat="1" ht="15" x14ac:dyDescent="0.2">
      <c r="D4420" s="56"/>
      <c r="E4420" s="56"/>
    </row>
    <row r="4421" spans="4:5" s="10" customFormat="1" ht="15" x14ac:dyDescent="0.2">
      <c r="D4421" s="56"/>
      <c r="E4421" s="56"/>
    </row>
    <row r="4422" spans="4:5" s="10" customFormat="1" ht="15" x14ac:dyDescent="0.2">
      <c r="D4422" s="56"/>
      <c r="E4422" s="56"/>
    </row>
    <row r="4423" spans="4:5" s="10" customFormat="1" ht="15" x14ac:dyDescent="0.2">
      <c r="D4423" s="56"/>
      <c r="E4423" s="56"/>
    </row>
    <row r="4424" spans="4:5" s="10" customFormat="1" ht="15" x14ac:dyDescent="0.2">
      <c r="D4424" s="56"/>
      <c r="E4424" s="56"/>
    </row>
    <row r="4425" spans="4:5" s="10" customFormat="1" ht="15" x14ac:dyDescent="0.2">
      <c r="D4425" s="56"/>
      <c r="E4425" s="56"/>
    </row>
    <row r="4426" spans="4:5" s="10" customFormat="1" ht="15" x14ac:dyDescent="0.2">
      <c r="D4426" s="56"/>
      <c r="E4426" s="56"/>
    </row>
    <row r="4427" spans="4:5" s="10" customFormat="1" ht="15" x14ac:dyDescent="0.2">
      <c r="D4427" s="56"/>
      <c r="E4427" s="56"/>
    </row>
    <row r="4428" spans="4:5" s="10" customFormat="1" ht="15" x14ac:dyDescent="0.2">
      <c r="D4428" s="56"/>
      <c r="E4428" s="56"/>
    </row>
    <row r="4429" spans="4:5" s="10" customFormat="1" ht="15" x14ac:dyDescent="0.2">
      <c r="D4429" s="56"/>
      <c r="E4429" s="56"/>
    </row>
    <row r="4430" spans="4:5" s="10" customFormat="1" ht="15" x14ac:dyDescent="0.2">
      <c r="D4430" s="56"/>
      <c r="E4430" s="56"/>
    </row>
    <row r="4431" spans="4:5" s="10" customFormat="1" ht="15" x14ac:dyDescent="0.2">
      <c r="D4431" s="56"/>
      <c r="E4431" s="56"/>
    </row>
    <row r="4432" spans="4:5" s="10" customFormat="1" ht="15" x14ac:dyDescent="0.2">
      <c r="D4432" s="56"/>
      <c r="E4432" s="56"/>
    </row>
    <row r="4433" spans="4:5" s="10" customFormat="1" ht="15" x14ac:dyDescent="0.2">
      <c r="D4433" s="56"/>
      <c r="E4433" s="56"/>
    </row>
    <row r="4434" spans="4:5" s="10" customFormat="1" ht="15" x14ac:dyDescent="0.2">
      <c r="D4434" s="56"/>
      <c r="E4434" s="56"/>
    </row>
    <row r="4435" spans="4:5" s="10" customFormat="1" ht="15" x14ac:dyDescent="0.2">
      <c r="D4435" s="56"/>
      <c r="E4435" s="56"/>
    </row>
    <row r="4436" spans="4:5" s="10" customFormat="1" ht="15" x14ac:dyDescent="0.2">
      <c r="D4436" s="56"/>
      <c r="E4436" s="56"/>
    </row>
    <row r="4437" spans="4:5" s="10" customFormat="1" ht="15" x14ac:dyDescent="0.2">
      <c r="D4437" s="56"/>
      <c r="E4437" s="56"/>
    </row>
    <row r="4438" spans="4:5" s="10" customFormat="1" ht="15" x14ac:dyDescent="0.2">
      <c r="D4438" s="56"/>
      <c r="E4438" s="56"/>
    </row>
    <row r="4439" spans="4:5" s="10" customFormat="1" ht="15" x14ac:dyDescent="0.2">
      <c r="D4439" s="56"/>
      <c r="E4439" s="56"/>
    </row>
    <row r="4440" spans="4:5" s="10" customFormat="1" ht="15" x14ac:dyDescent="0.2">
      <c r="D4440" s="56"/>
      <c r="E4440" s="56"/>
    </row>
    <row r="4441" spans="4:5" s="10" customFormat="1" ht="15" x14ac:dyDescent="0.2">
      <c r="D4441" s="56"/>
      <c r="E4441" s="56"/>
    </row>
    <row r="4442" spans="4:5" s="10" customFormat="1" ht="15" x14ac:dyDescent="0.2">
      <c r="D4442" s="56"/>
      <c r="E4442" s="56"/>
    </row>
    <row r="4443" spans="4:5" s="10" customFormat="1" ht="15" x14ac:dyDescent="0.2">
      <c r="D4443" s="56"/>
      <c r="E4443" s="56"/>
    </row>
    <row r="4444" spans="4:5" s="10" customFormat="1" ht="15" x14ac:dyDescent="0.2">
      <c r="D4444" s="56"/>
      <c r="E4444" s="56"/>
    </row>
    <row r="4445" spans="4:5" s="10" customFormat="1" ht="15" x14ac:dyDescent="0.2">
      <c r="D4445" s="56"/>
      <c r="E4445" s="56"/>
    </row>
    <row r="4446" spans="4:5" s="10" customFormat="1" ht="15" x14ac:dyDescent="0.2">
      <c r="D4446" s="56"/>
      <c r="E4446" s="56"/>
    </row>
    <row r="4447" spans="4:5" s="10" customFormat="1" ht="15" x14ac:dyDescent="0.2">
      <c r="D4447" s="56"/>
      <c r="E4447" s="56"/>
    </row>
    <row r="4448" spans="4:5" s="10" customFormat="1" ht="15" x14ac:dyDescent="0.2">
      <c r="D4448" s="56"/>
      <c r="E4448" s="56"/>
    </row>
    <row r="4449" spans="4:5" s="10" customFormat="1" ht="15" x14ac:dyDescent="0.2">
      <c r="D4449" s="56"/>
      <c r="E4449" s="56"/>
    </row>
    <row r="4450" spans="4:5" s="10" customFormat="1" ht="15" x14ac:dyDescent="0.2">
      <c r="D4450" s="56"/>
      <c r="E4450" s="56"/>
    </row>
    <row r="4451" spans="4:5" s="10" customFormat="1" ht="15" x14ac:dyDescent="0.2">
      <c r="D4451" s="56"/>
      <c r="E4451" s="56"/>
    </row>
    <row r="4452" spans="4:5" s="10" customFormat="1" ht="15" x14ac:dyDescent="0.2">
      <c r="D4452" s="56"/>
      <c r="E4452" s="56"/>
    </row>
    <row r="4453" spans="4:5" s="10" customFormat="1" ht="15" x14ac:dyDescent="0.2">
      <c r="D4453" s="56"/>
      <c r="E4453" s="56"/>
    </row>
    <row r="4454" spans="4:5" s="10" customFormat="1" ht="15" x14ac:dyDescent="0.2">
      <c r="D4454" s="56"/>
      <c r="E4454" s="56"/>
    </row>
    <row r="4455" spans="4:5" s="10" customFormat="1" ht="15" x14ac:dyDescent="0.2">
      <c r="D4455" s="56"/>
      <c r="E4455" s="56"/>
    </row>
    <row r="4456" spans="4:5" s="10" customFormat="1" ht="15" x14ac:dyDescent="0.2">
      <c r="D4456" s="56"/>
      <c r="E4456" s="56"/>
    </row>
    <row r="4457" spans="4:5" s="10" customFormat="1" ht="15" x14ac:dyDescent="0.2">
      <c r="D4457" s="56"/>
      <c r="E4457" s="56"/>
    </row>
    <row r="4458" spans="4:5" s="10" customFormat="1" ht="15" x14ac:dyDescent="0.2">
      <c r="D4458" s="56"/>
      <c r="E4458" s="56"/>
    </row>
    <row r="4459" spans="4:5" s="10" customFormat="1" ht="15" x14ac:dyDescent="0.2">
      <c r="D4459" s="56"/>
      <c r="E4459" s="56"/>
    </row>
    <row r="4460" spans="4:5" s="10" customFormat="1" ht="15" x14ac:dyDescent="0.2">
      <c r="D4460" s="56"/>
      <c r="E4460" s="56"/>
    </row>
    <row r="4461" spans="4:5" s="10" customFormat="1" ht="15" x14ac:dyDescent="0.2">
      <c r="D4461" s="56"/>
      <c r="E4461" s="56"/>
    </row>
    <row r="4462" spans="4:5" s="10" customFormat="1" ht="15" x14ac:dyDescent="0.2">
      <c r="D4462" s="56"/>
      <c r="E4462" s="56"/>
    </row>
    <row r="4463" spans="4:5" s="10" customFormat="1" ht="15" x14ac:dyDescent="0.2">
      <c r="D4463" s="56"/>
      <c r="E4463" s="56"/>
    </row>
    <row r="4464" spans="4:5" s="10" customFormat="1" ht="15" x14ac:dyDescent="0.2">
      <c r="D4464" s="56"/>
      <c r="E4464" s="56"/>
    </row>
    <row r="4465" spans="4:5" s="10" customFormat="1" ht="15" x14ac:dyDescent="0.2">
      <c r="D4465" s="56"/>
      <c r="E4465" s="56"/>
    </row>
    <row r="4466" spans="4:5" s="10" customFormat="1" ht="15" x14ac:dyDescent="0.2">
      <c r="D4466" s="56"/>
      <c r="E4466" s="56"/>
    </row>
    <row r="4467" spans="4:5" s="10" customFormat="1" ht="15" x14ac:dyDescent="0.2">
      <c r="D4467" s="56"/>
      <c r="E4467" s="56"/>
    </row>
    <row r="4468" spans="4:5" s="10" customFormat="1" ht="15" x14ac:dyDescent="0.2">
      <c r="D4468" s="56"/>
      <c r="E4468" s="56"/>
    </row>
    <row r="4469" spans="4:5" s="10" customFormat="1" ht="15" x14ac:dyDescent="0.2">
      <c r="D4469" s="56"/>
      <c r="E4469" s="56"/>
    </row>
    <row r="4470" spans="4:5" s="10" customFormat="1" ht="15" x14ac:dyDescent="0.2">
      <c r="D4470" s="56"/>
      <c r="E4470" s="56"/>
    </row>
    <row r="4471" spans="4:5" s="10" customFormat="1" ht="15" x14ac:dyDescent="0.2">
      <c r="D4471" s="56"/>
      <c r="E4471" s="56"/>
    </row>
    <row r="4472" spans="4:5" s="10" customFormat="1" ht="15" x14ac:dyDescent="0.2">
      <c r="D4472" s="56"/>
      <c r="E4472" s="56"/>
    </row>
    <row r="4473" spans="4:5" s="10" customFormat="1" ht="15" x14ac:dyDescent="0.2">
      <c r="D4473" s="56"/>
      <c r="E4473" s="56"/>
    </row>
    <row r="4474" spans="4:5" s="10" customFormat="1" ht="15" x14ac:dyDescent="0.2">
      <c r="D4474" s="56"/>
      <c r="E4474" s="56"/>
    </row>
    <row r="4475" spans="4:5" s="10" customFormat="1" ht="15" x14ac:dyDescent="0.2">
      <c r="D4475" s="56"/>
      <c r="E4475" s="56"/>
    </row>
    <row r="4476" spans="4:5" s="10" customFormat="1" ht="15" x14ac:dyDescent="0.2">
      <c r="D4476" s="56"/>
      <c r="E4476" s="56"/>
    </row>
    <row r="4477" spans="4:5" s="10" customFormat="1" ht="15" x14ac:dyDescent="0.2">
      <c r="D4477" s="56"/>
      <c r="E4477" s="56"/>
    </row>
    <row r="4478" spans="4:5" s="10" customFormat="1" ht="15" x14ac:dyDescent="0.2">
      <c r="D4478" s="56"/>
      <c r="E4478" s="56"/>
    </row>
    <row r="4479" spans="4:5" s="10" customFormat="1" ht="15" x14ac:dyDescent="0.2">
      <c r="D4479" s="56"/>
      <c r="E4479" s="56"/>
    </row>
    <row r="4480" spans="4:5" s="10" customFormat="1" ht="15" x14ac:dyDescent="0.2">
      <c r="D4480" s="56"/>
      <c r="E4480" s="56"/>
    </row>
    <row r="4481" spans="4:5" s="10" customFormat="1" ht="15" x14ac:dyDescent="0.2">
      <c r="D4481" s="56"/>
      <c r="E4481" s="56"/>
    </row>
    <row r="4482" spans="4:5" s="10" customFormat="1" ht="15" x14ac:dyDescent="0.2">
      <c r="D4482" s="56"/>
      <c r="E4482" s="56"/>
    </row>
    <row r="4483" spans="4:5" s="10" customFormat="1" ht="15" x14ac:dyDescent="0.2">
      <c r="D4483" s="56"/>
      <c r="E4483" s="56"/>
    </row>
    <row r="4484" spans="4:5" s="10" customFormat="1" ht="15" x14ac:dyDescent="0.2">
      <c r="D4484" s="56"/>
      <c r="E4484" s="56"/>
    </row>
    <row r="4485" spans="4:5" s="10" customFormat="1" ht="15" x14ac:dyDescent="0.2">
      <c r="D4485" s="56"/>
      <c r="E4485" s="56"/>
    </row>
    <row r="4486" spans="4:5" s="10" customFormat="1" ht="15" x14ac:dyDescent="0.2">
      <c r="D4486" s="56"/>
      <c r="E4486" s="56"/>
    </row>
    <row r="4487" spans="4:5" s="10" customFormat="1" ht="15" x14ac:dyDescent="0.2">
      <c r="D4487" s="56"/>
      <c r="E4487" s="56"/>
    </row>
    <row r="4488" spans="4:5" s="10" customFormat="1" ht="15" x14ac:dyDescent="0.2">
      <c r="D4488" s="56"/>
      <c r="E4488" s="56"/>
    </row>
    <row r="4489" spans="4:5" s="10" customFormat="1" ht="15" x14ac:dyDescent="0.2">
      <c r="D4489" s="56"/>
      <c r="E4489" s="56"/>
    </row>
    <row r="4490" spans="4:5" s="10" customFormat="1" ht="15" x14ac:dyDescent="0.2">
      <c r="D4490" s="56"/>
      <c r="E4490" s="56"/>
    </row>
    <row r="4491" spans="4:5" s="10" customFormat="1" ht="15" x14ac:dyDescent="0.2">
      <c r="D4491" s="56"/>
      <c r="E4491" s="56"/>
    </row>
    <row r="4492" spans="4:5" s="10" customFormat="1" ht="15" x14ac:dyDescent="0.2">
      <c r="D4492" s="56"/>
      <c r="E4492" s="56"/>
    </row>
    <row r="4493" spans="4:5" s="10" customFormat="1" ht="15" x14ac:dyDescent="0.2">
      <c r="D4493" s="56"/>
      <c r="E4493" s="56"/>
    </row>
    <row r="4494" spans="4:5" s="10" customFormat="1" ht="15" x14ac:dyDescent="0.2">
      <c r="D4494" s="56"/>
      <c r="E4494" s="56"/>
    </row>
    <row r="4495" spans="4:5" s="10" customFormat="1" ht="15" x14ac:dyDescent="0.2">
      <c r="D4495" s="56"/>
      <c r="E4495" s="56"/>
    </row>
    <row r="4496" spans="4:5" s="10" customFormat="1" ht="15" x14ac:dyDescent="0.2">
      <c r="D4496" s="56"/>
      <c r="E4496" s="56"/>
    </row>
    <row r="4497" spans="4:5" s="10" customFormat="1" ht="15" x14ac:dyDescent="0.2">
      <c r="D4497" s="56"/>
      <c r="E4497" s="56"/>
    </row>
    <row r="4498" spans="4:5" s="10" customFormat="1" ht="15" x14ac:dyDescent="0.2">
      <c r="D4498" s="56"/>
      <c r="E4498" s="56"/>
    </row>
    <row r="4499" spans="4:5" s="10" customFormat="1" ht="15" x14ac:dyDescent="0.2">
      <c r="D4499" s="56"/>
      <c r="E4499" s="56"/>
    </row>
    <row r="4500" spans="4:5" s="10" customFormat="1" ht="15" x14ac:dyDescent="0.2">
      <c r="D4500" s="56"/>
      <c r="E4500" s="56"/>
    </row>
    <row r="4501" spans="4:5" s="10" customFormat="1" ht="15" x14ac:dyDescent="0.2">
      <c r="D4501" s="56"/>
      <c r="E4501" s="56"/>
    </row>
    <row r="4502" spans="4:5" s="10" customFormat="1" ht="15" x14ac:dyDescent="0.2">
      <c r="D4502" s="56"/>
      <c r="E4502" s="56"/>
    </row>
    <row r="4503" spans="4:5" s="10" customFormat="1" ht="15" x14ac:dyDescent="0.2">
      <c r="D4503" s="56"/>
      <c r="E4503" s="56"/>
    </row>
    <row r="4504" spans="4:5" s="10" customFormat="1" ht="15" x14ac:dyDescent="0.2">
      <c r="D4504" s="56"/>
      <c r="E4504" s="56"/>
    </row>
    <row r="4505" spans="4:5" s="10" customFormat="1" ht="15" x14ac:dyDescent="0.2">
      <c r="D4505" s="56"/>
      <c r="E4505" s="56"/>
    </row>
    <row r="4506" spans="4:5" s="10" customFormat="1" ht="15" x14ac:dyDescent="0.2">
      <c r="D4506" s="56"/>
      <c r="E4506" s="56"/>
    </row>
    <row r="4507" spans="4:5" s="10" customFormat="1" ht="15" x14ac:dyDescent="0.2">
      <c r="D4507" s="56"/>
      <c r="E4507" s="56"/>
    </row>
    <row r="4508" spans="4:5" s="10" customFormat="1" ht="15" x14ac:dyDescent="0.2">
      <c r="D4508" s="56"/>
      <c r="E4508" s="56"/>
    </row>
    <row r="4509" spans="4:5" s="10" customFormat="1" ht="15" x14ac:dyDescent="0.2">
      <c r="D4509" s="56"/>
      <c r="E4509" s="56"/>
    </row>
    <row r="4510" spans="4:5" s="10" customFormat="1" ht="15" x14ac:dyDescent="0.2">
      <c r="D4510" s="56"/>
      <c r="E4510" s="56"/>
    </row>
    <row r="4511" spans="4:5" s="10" customFormat="1" ht="15" x14ac:dyDescent="0.2">
      <c r="D4511" s="56"/>
      <c r="E4511" s="56"/>
    </row>
    <row r="4512" spans="4:5" s="10" customFormat="1" ht="15" x14ac:dyDescent="0.2">
      <c r="D4512" s="56"/>
      <c r="E4512" s="56"/>
    </row>
    <row r="4513" spans="4:5" s="10" customFormat="1" ht="15" x14ac:dyDescent="0.2">
      <c r="D4513" s="56"/>
      <c r="E4513" s="56"/>
    </row>
    <row r="4514" spans="4:5" s="10" customFormat="1" ht="15" x14ac:dyDescent="0.2">
      <c r="D4514" s="56"/>
      <c r="E4514" s="56"/>
    </row>
    <row r="4515" spans="4:5" s="10" customFormat="1" ht="15" x14ac:dyDescent="0.2">
      <c r="D4515" s="56"/>
      <c r="E4515" s="56"/>
    </row>
    <row r="4516" spans="4:5" s="10" customFormat="1" ht="15" x14ac:dyDescent="0.2">
      <c r="D4516" s="56"/>
      <c r="E4516" s="56"/>
    </row>
    <row r="4517" spans="4:5" s="10" customFormat="1" ht="15" x14ac:dyDescent="0.2">
      <c r="D4517" s="56"/>
      <c r="E4517" s="56"/>
    </row>
    <row r="4518" spans="4:5" s="10" customFormat="1" ht="15" x14ac:dyDescent="0.2">
      <c r="D4518" s="56"/>
      <c r="E4518" s="56"/>
    </row>
    <row r="4519" spans="4:5" s="10" customFormat="1" ht="15" x14ac:dyDescent="0.2">
      <c r="D4519" s="56"/>
      <c r="E4519" s="56"/>
    </row>
    <row r="4520" spans="4:5" s="10" customFormat="1" ht="15" x14ac:dyDescent="0.2">
      <c r="D4520" s="56"/>
      <c r="E4520" s="56"/>
    </row>
    <row r="4521" spans="4:5" s="10" customFormat="1" ht="15" x14ac:dyDescent="0.2">
      <c r="D4521" s="56"/>
      <c r="E4521" s="56"/>
    </row>
    <row r="4522" spans="4:5" s="10" customFormat="1" ht="15" x14ac:dyDescent="0.2">
      <c r="D4522" s="56"/>
      <c r="E4522" s="56"/>
    </row>
    <row r="4523" spans="4:5" s="10" customFormat="1" ht="15" x14ac:dyDescent="0.2">
      <c r="D4523" s="56"/>
      <c r="E4523" s="56"/>
    </row>
    <row r="4524" spans="4:5" s="10" customFormat="1" ht="15" x14ac:dyDescent="0.2">
      <c r="D4524" s="56"/>
      <c r="E4524" s="56"/>
    </row>
    <row r="4525" spans="4:5" s="10" customFormat="1" ht="15" x14ac:dyDescent="0.2">
      <c r="D4525" s="56"/>
      <c r="E4525" s="56"/>
    </row>
    <row r="4526" spans="4:5" s="10" customFormat="1" ht="15" x14ac:dyDescent="0.2">
      <c r="D4526" s="56"/>
      <c r="E4526" s="56"/>
    </row>
    <row r="4527" spans="4:5" s="10" customFormat="1" ht="15" x14ac:dyDescent="0.2">
      <c r="D4527" s="56"/>
      <c r="E4527" s="56"/>
    </row>
    <row r="4528" spans="4:5" s="10" customFormat="1" ht="15" x14ac:dyDescent="0.2">
      <c r="D4528" s="56"/>
      <c r="E4528" s="56"/>
    </row>
    <row r="4529" spans="4:5" s="10" customFormat="1" ht="15" x14ac:dyDescent="0.2">
      <c r="D4529" s="56"/>
      <c r="E4529" s="56"/>
    </row>
    <row r="4530" spans="4:5" s="10" customFormat="1" ht="15" x14ac:dyDescent="0.2">
      <c r="D4530" s="56"/>
      <c r="E4530" s="56"/>
    </row>
    <row r="4531" spans="4:5" s="10" customFormat="1" ht="15" x14ac:dyDescent="0.2">
      <c r="D4531" s="56"/>
      <c r="E4531" s="56"/>
    </row>
    <row r="4532" spans="4:5" s="10" customFormat="1" ht="15" x14ac:dyDescent="0.2">
      <c r="D4532" s="56"/>
      <c r="E4532" s="56"/>
    </row>
    <row r="4533" spans="4:5" s="10" customFormat="1" ht="15" x14ac:dyDescent="0.2">
      <c r="D4533" s="56"/>
      <c r="E4533" s="56"/>
    </row>
    <row r="4534" spans="4:5" s="10" customFormat="1" ht="15" x14ac:dyDescent="0.2">
      <c r="D4534" s="56"/>
      <c r="E4534" s="56"/>
    </row>
    <row r="4535" spans="4:5" s="10" customFormat="1" ht="15" x14ac:dyDescent="0.2">
      <c r="D4535" s="56"/>
      <c r="E4535" s="56"/>
    </row>
    <row r="4536" spans="4:5" s="10" customFormat="1" ht="15" x14ac:dyDescent="0.2">
      <c r="D4536" s="56"/>
      <c r="E4536" s="56"/>
    </row>
    <row r="4537" spans="4:5" s="10" customFormat="1" ht="15" x14ac:dyDescent="0.2">
      <c r="D4537" s="56"/>
      <c r="E4537" s="56"/>
    </row>
    <row r="4538" spans="4:5" s="10" customFormat="1" ht="15" x14ac:dyDescent="0.2">
      <c r="D4538" s="56"/>
      <c r="E4538" s="56"/>
    </row>
    <row r="4539" spans="4:5" s="10" customFormat="1" ht="15" x14ac:dyDescent="0.2">
      <c r="D4539" s="56"/>
      <c r="E4539" s="56"/>
    </row>
    <row r="4540" spans="4:5" s="10" customFormat="1" ht="15" x14ac:dyDescent="0.2">
      <c r="D4540" s="56"/>
      <c r="E4540" s="56"/>
    </row>
    <row r="4541" spans="4:5" s="10" customFormat="1" ht="15" x14ac:dyDescent="0.2">
      <c r="D4541" s="56"/>
      <c r="E4541" s="56"/>
    </row>
    <row r="4542" spans="4:5" s="10" customFormat="1" ht="15" x14ac:dyDescent="0.2">
      <c r="D4542" s="56"/>
      <c r="E4542" s="56"/>
    </row>
    <row r="4543" spans="4:5" s="10" customFormat="1" ht="15" x14ac:dyDescent="0.2">
      <c r="D4543" s="56"/>
      <c r="E4543" s="56"/>
    </row>
    <row r="4544" spans="4:5" s="10" customFormat="1" ht="15" x14ac:dyDescent="0.2">
      <c r="D4544" s="56"/>
      <c r="E4544" s="56"/>
    </row>
    <row r="4545" spans="4:5" s="10" customFormat="1" ht="15" x14ac:dyDescent="0.2">
      <c r="D4545" s="56"/>
      <c r="E4545" s="56"/>
    </row>
    <row r="4546" spans="4:5" s="10" customFormat="1" ht="15" x14ac:dyDescent="0.2">
      <c r="D4546" s="56"/>
      <c r="E4546" s="56"/>
    </row>
    <row r="4547" spans="4:5" s="10" customFormat="1" ht="15" x14ac:dyDescent="0.2">
      <c r="D4547" s="56"/>
      <c r="E4547" s="56"/>
    </row>
    <row r="4548" spans="4:5" s="10" customFormat="1" ht="15" x14ac:dyDescent="0.2">
      <c r="D4548" s="56"/>
      <c r="E4548" s="56"/>
    </row>
    <row r="4549" spans="4:5" s="10" customFormat="1" ht="15" x14ac:dyDescent="0.2">
      <c r="D4549" s="56"/>
      <c r="E4549" s="56"/>
    </row>
    <row r="4550" spans="4:5" s="10" customFormat="1" ht="15" x14ac:dyDescent="0.2">
      <c r="D4550" s="56"/>
      <c r="E4550" s="56"/>
    </row>
    <row r="4551" spans="4:5" s="10" customFormat="1" ht="15" x14ac:dyDescent="0.2">
      <c r="D4551" s="56"/>
      <c r="E4551" s="56"/>
    </row>
    <row r="4552" spans="4:5" s="10" customFormat="1" ht="15" x14ac:dyDescent="0.2">
      <c r="D4552" s="56"/>
      <c r="E4552" s="56"/>
    </row>
    <row r="4553" spans="4:5" s="10" customFormat="1" ht="15" x14ac:dyDescent="0.2">
      <c r="D4553" s="56"/>
      <c r="E4553" s="56"/>
    </row>
    <row r="4554" spans="4:5" s="10" customFormat="1" ht="15" x14ac:dyDescent="0.2">
      <c r="D4554" s="56"/>
      <c r="E4554" s="56"/>
    </row>
    <row r="4555" spans="4:5" s="10" customFormat="1" ht="15" x14ac:dyDescent="0.2">
      <c r="D4555" s="56"/>
      <c r="E4555" s="56"/>
    </row>
    <row r="4556" spans="4:5" s="10" customFormat="1" ht="15" x14ac:dyDescent="0.2">
      <c r="D4556" s="56"/>
      <c r="E4556" s="56"/>
    </row>
    <row r="4557" spans="4:5" s="10" customFormat="1" ht="15" x14ac:dyDescent="0.2">
      <c r="D4557" s="56"/>
      <c r="E4557" s="56"/>
    </row>
    <row r="4558" spans="4:5" s="10" customFormat="1" ht="15" x14ac:dyDescent="0.2">
      <c r="D4558" s="56"/>
      <c r="E4558" s="56"/>
    </row>
    <row r="4559" spans="4:5" s="10" customFormat="1" ht="15" x14ac:dyDescent="0.2">
      <c r="D4559" s="56"/>
      <c r="E4559" s="56"/>
    </row>
    <row r="4560" spans="4:5" s="10" customFormat="1" ht="15" x14ac:dyDescent="0.2">
      <c r="D4560" s="56"/>
      <c r="E4560" s="56"/>
    </row>
    <row r="4561" spans="4:5" s="10" customFormat="1" ht="15" x14ac:dyDescent="0.2">
      <c r="D4561" s="56"/>
      <c r="E4561" s="56"/>
    </row>
    <row r="4562" spans="4:5" s="10" customFormat="1" ht="15" x14ac:dyDescent="0.2">
      <c r="D4562" s="56"/>
      <c r="E4562" s="56"/>
    </row>
    <row r="4563" spans="4:5" s="10" customFormat="1" ht="15" x14ac:dyDescent="0.2">
      <c r="D4563" s="56"/>
      <c r="E4563" s="56"/>
    </row>
    <row r="4564" spans="4:5" s="10" customFormat="1" ht="15" x14ac:dyDescent="0.2">
      <c r="D4564" s="56"/>
      <c r="E4564" s="56"/>
    </row>
    <row r="4565" spans="4:5" s="10" customFormat="1" ht="15" x14ac:dyDescent="0.2">
      <c r="D4565" s="56"/>
      <c r="E4565" s="56"/>
    </row>
    <row r="4566" spans="4:5" s="10" customFormat="1" ht="15" x14ac:dyDescent="0.2">
      <c r="D4566" s="56"/>
      <c r="E4566" s="56"/>
    </row>
    <row r="4567" spans="4:5" s="10" customFormat="1" ht="15" x14ac:dyDescent="0.2">
      <c r="D4567" s="56"/>
      <c r="E4567" s="56"/>
    </row>
    <row r="4568" spans="4:5" s="10" customFormat="1" ht="15" x14ac:dyDescent="0.2">
      <c r="D4568" s="56"/>
      <c r="E4568" s="56"/>
    </row>
    <row r="4569" spans="4:5" s="10" customFormat="1" ht="15" x14ac:dyDescent="0.2">
      <c r="D4569" s="56"/>
      <c r="E4569" s="56"/>
    </row>
    <row r="4570" spans="4:5" s="10" customFormat="1" ht="15" x14ac:dyDescent="0.2">
      <c r="D4570" s="56"/>
      <c r="E4570" s="56"/>
    </row>
    <row r="4571" spans="4:5" s="10" customFormat="1" ht="15" x14ac:dyDescent="0.2">
      <c r="D4571" s="56"/>
      <c r="E4571" s="56"/>
    </row>
    <row r="4572" spans="4:5" s="10" customFormat="1" ht="15" x14ac:dyDescent="0.2">
      <c r="D4572" s="56"/>
      <c r="E4572" s="56"/>
    </row>
    <row r="4573" spans="4:5" s="10" customFormat="1" ht="15" x14ac:dyDescent="0.2">
      <c r="D4573" s="56"/>
      <c r="E4573" s="56"/>
    </row>
    <row r="4574" spans="4:5" s="10" customFormat="1" ht="15" x14ac:dyDescent="0.2">
      <c r="D4574" s="56"/>
      <c r="E4574" s="56"/>
    </row>
    <row r="4575" spans="4:5" s="10" customFormat="1" ht="15" x14ac:dyDescent="0.2">
      <c r="D4575" s="56"/>
      <c r="E4575" s="56"/>
    </row>
    <row r="4576" spans="4:5" s="10" customFormat="1" ht="15" x14ac:dyDescent="0.2">
      <c r="D4576" s="56"/>
      <c r="E4576" s="56"/>
    </row>
    <row r="4577" spans="4:5" s="10" customFormat="1" ht="15" x14ac:dyDescent="0.2">
      <c r="D4577" s="56"/>
      <c r="E4577" s="56"/>
    </row>
    <row r="4578" spans="4:5" s="10" customFormat="1" ht="15" x14ac:dyDescent="0.2">
      <c r="D4578" s="56"/>
      <c r="E4578" s="56"/>
    </row>
    <row r="4579" spans="4:5" s="10" customFormat="1" ht="15" x14ac:dyDescent="0.2">
      <c r="D4579" s="56"/>
      <c r="E4579" s="56"/>
    </row>
    <row r="4580" spans="4:5" s="10" customFormat="1" ht="15" x14ac:dyDescent="0.2">
      <c r="D4580" s="56"/>
      <c r="E4580" s="56"/>
    </row>
    <row r="4581" spans="4:5" s="10" customFormat="1" ht="15" x14ac:dyDescent="0.2">
      <c r="D4581" s="56"/>
      <c r="E4581" s="56"/>
    </row>
    <row r="4582" spans="4:5" s="10" customFormat="1" ht="15" x14ac:dyDescent="0.2">
      <c r="D4582" s="56"/>
      <c r="E4582" s="56"/>
    </row>
    <row r="4583" spans="4:5" s="10" customFormat="1" ht="15" x14ac:dyDescent="0.2">
      <c r="D4583" s="56"/>
      <c r="E4583" s="56"/>
    </row>
    <row r="4584" spans="4:5" s="10" customFormat="1" ht="15" x14ac:dyDescent="0.2">
      <c r="D4584" s="56"/>
      <c r="E4584" s="56"/>
    </row>
    <row r="4585" spans="4:5" s="10" customFormat="1" ht="15" x14ac:dyDescent="0.2">
      <c r="D4585" s="56"/>
      <c r="E4585" s="56"/>
    </row>
    <row r="4586" spans="4:5" s="10" customFormat="1" ht="15" x14ac:dyDescent="0.2">
      <c r="D4586" s="56"/>
      <c r="E4586" s="56"/>
    </row>
    <row r="4587" spans="4:5" s="10" customFormat="1" ht="15" x14ac:dyDescent="0.2">
      <c r="D4587" s="56"/>
      <c r="E4587" s="56"/>
    </row>
    <row r="4588" spans="4:5" s="10" customFormat="1" ht="15" x14ac:dyDescent="0.2">
      <c r="D4588" s="56"/>
      <c r="E4588" s="56"/>
    </row>
    <row r="4589" spans="4:5" s="10" customFormat="1" ht="15" x14ac:dyDescent="0.2">
      <c r="D4589" s="56"/>
      <c r="E4589" s="56"/>
    </row>
    <row r="4590" spans="4:5" s="10" customFormat="1" ht="15" x14ac:dyDescent="0.2">
      <c r="D4590" s="56"/>
      <c r="E4590" s="56"/>
    </row>
    <row r="4591" spans="4:5" s="10" customFormat="1" ht="15" x14ac:dyDescent="0.2">
      <c r="D4591" s="56"/>
      <c r="E4591" s="56"/>
    </row>
    <row r="4592" spans="4:5" s="10" customFormat="1" ht="15" x14ac:dyDescent="0.2">
      <c r="D4592" s="56"/>
      <c r="E4592" s="56"/>
    </row>
    <row r="4593" spans="4:5" s="10" customFormat="1" ht="15" x14ac:dyDescent="0.2">
      <c r="D4593" s="56"/>
      <c r="E4593" s="56"/>
    </row>
    <row r="4594" spans="4:5" s="10" customFormat="1" ht="15" x14ac:dyDescent="0.2">
      <c r="D4594" s="56"/>
      <c r="E4594" s="56"/>
    </row>
    <row r="4595" spans="4:5" s="10" customFormat="1" ht="15" x14ac:dyDescent="0.2">
      <c r="D4595" s="56"/>
      <c r="E4595" s="56"/>
    </row>
    <row r="4596" spans="4:5" s="10" customFormat="1" ht="15" x14ac:dyDescent="0.2">
      <c r="D4596" s="56"/>
      <c r="E4596" s="56"/>
    </row>
    <row r="4597" spans="4:5" s="10" customFormat="1" ht="15" x14ac:dyDescent="0.2">
      <c r="D4597" s="56"/>
      <c r="E4597" s="56"/>
    </row>
    <row r="4598" spans="4:5" s="10" customFormat="1" ht="15" x14ac:dyDescent="0.2">
      <c r="D4598" s="56"/>
      <c r="E4598" s="56"/>
    </row>
    <row r="4599" spans="4:5" s="10" customFormat="1" ht="15" x14ac:dyDescent="0.2">
      <c r="D4599" s="56"/>
      <c r="E4599" s="56"/>
    </row>
    <row r="4600" spans="4:5" s="10" customFormat="1" ht="15" x14ac:dyDescent="0.2">
      <c r="D4600" s="56"/>
      <c r="E4600" s="56"/>
    </row>
    <row r="4601" spans="4:5" s="10" customFormat="1" ht="15" x14ac:dyDescent="0.2">
      <c r="D4601" s="56"/>
      <c r="E4601" s="56"/>
    </row>
    <row r="4602" spans="4:5" s="10" customFormat="1" ht="15" x14ac:dyDescent="0.2">
      <c r="D4602" s="56"/>
      <c r="E4602" s="56"/>
    </row>
    <row r="4603" spans="4:5" s="10" customFormat="1" ht="15" x14ac:dyDescent="0.2">
      <c r="D4603" s="56"/>
      <c r="E4603" s="56"/>
    </row>
    <row r="4604" spans="4:5" s="10" customFormat="1" ht="15" x14ac:dyDescent="0.2">
      <c r="D4604" s="56"/>
      <c r="E4604" s="56"/>
    </row>
    <row r="4605" spans="4:5" s="10" customFormat="1" ht="15" x14ac:dyDescent="0.2">
      <c r="D4605" s="56"/>
      <c r="E4605" s="56"/>
    </row>
    <row r="4606" spans="4:5" s="10" customFormat="1" ht="15" x14ac:dyDescent="0.2">
      <c r="D4606" s="56"/>
      <c r="E4606" s="56"/>
    </row>
    <row r="4607" spans="4:5" s="10" customFormat="1" ht="15" x14ac:dyDescent="0.2">
      <c r="D4607" s="56"/>
      <c r="E4607" s="56"/>
    </row>
    <row r="4608" spans="4:5" s="10" customFormat="1" ht="15" x14ac:dyDescent="0.2">
      <c r="D4608" s="56"/>
      <c r="E4608" s="56"/>
    </row>
    <row r="4609" spans="4:5" s="10" customFormat="1" ht="15" x14ac:dyDescent="0.2">
      <c r="D4609" s="56"/>
      <c r="E4609" s="56"/>
    </row>
    <row r="4610" spans="4:5" s="10" customFormat="1" ht="15" x14ac:dyDescent="0.2">
      <c r="D4610" s="56"/>
      <c r="E4610" s="56"/>
    </row>
    <row r="4611" spans="4:5" s="10" customFormat="1" ht="15" x14ac:dyDescent="0.2">
      <c r="D4611" s="56"/>
      <c r="E4611" s="56"/>
    </row>
    <row r="4612" spans="4:5" s="10" customFormat="1" ht="15" x14ac:dyDescent="0.2">
      <c r="D4612" s="56"/>
      <c r="E4612" s="56"/>
    </row>
    <row r="4613" spans="4:5" s="10" customFormat="1" ht="15" x14ac:dyDescent="0.2">
      <c r="D4613" s="56"/>
      <c r="E4613" s="56"/>
    </row>
    <row r="4614" spans="4:5" s="10" customFormat="1" ht="15" x14ac:dyDescent="0.2">
      <c r="D4614" s="56"/>
      <c r="E4614" s="56"/>
    </row>
    <row r="4615" spans="4:5" s="10" customFormat="1" ht="15" x14ac:dyDescent="0.2">
      <c r="D4615" s="56"/>
      <c r="E4615" s="56"/>
    </row>
    <row r="4616" spans="4:5" s="10" customFormat="1" ht="15" x14ac:dyDescent="0.2">
      <c r="D4616" s="56"/>
      <c r="E4616" s="56"/>
    </row>
    <row r="4617" spans="4:5" s="10" customFormat="1" ht="15" x14ac:dyDescent="0.2">
      <c r="D4617" s="56"/>
      <c r="E4617" s="56"/>
    </row>
    <row r="4618" spans="4:5" s="10" customFormat="1" ht="15" x14ac:dyDescent="0.2">
      <c r="D4618" s="56"/>
      <c r="E4618" s="56"/>
    </row>
    <row r="4619" spans="4:5" s="10" customFormat="1" ht="15" x14ac:dyDescent="0.2">
      <c r="D4619" s="56"/>
      <c r="E4619" s="56"/>
    </row>
    <row r="4620" spans="4:5" s="10" customFormat="1" ht="15" x14ac:dyDescent="0.2">
      <c r="D4620" s="56"/>
      <c r="E4620" s="56"/>
    </row>
    <row r="4621" spans="4:5" s="10" customFormat="1" ht="15" x14ac:dyDescent="0.2">
      <c r="D4621" s="56"/>
      <c r="E4621" s="56"/>
    </row>
    <row r="4622" spans="4:5" s="10" customFormat="1" ht="15" x14ac:dyDescent="0.2">
      <c r="D4622" s="56"/>
      <c r="E4622" s="56"/>
    </row>
    <row r="4623" spans="4:5" s="10" customFormat="1" ht="15" x14ac:dyDescent="0.2">
      <c r="D4623" s="56"/>
      <c r="E4623" s="56"/>
    </row>
    <row r="4624" spans="4:5" s="10" customFormat="1" ht="15" x14ac:dyDescent="0.2">
      <c r="D4624" s="56"/>
      <c r="E4624" s="56"/>
    </row>
    <row r="4625" spans="4:5" s="10" customFormat="1" ht="15" x14ac:dyDescent="0.2">
      <c r="D4625" s="56"/>
      <c r="E4625" s="56"/>
    </row>
    <row r="4626" spans="4:5" s="10" customFormat="1" ht="15" x14ac:dyDescent="0.2">
      <c r="D4626" s="56"/>
      <c r="E4626" s="56"/>
    </row>
    <row r="4627" spans="4:5" s="10" customFormat="1" ht="15" x14ac:dyDescent="0.2">
      <c r="D4627" s="56"/>
      <c r="E4627" s="56"/>
    </row>
    <row r="4628" spans="4:5" s="10" customFormat="1" ht="15" x14ac:dyDescent="0.2">
      <c r="D4628" s="56"/>
      <c r="E4628" s="56"/>
    </row>
    <row r="4629" spans="4:5" s="10" customFormat="1" ht="15" x14ac:dyDescent="0.2">
      <c r="D4629" s="56"/>
      <c r="E4629" s="56"/>
    </row>
    <row r="4630" spans="4:5" s="10" customFormat="1" ht="15" x14ac:dyDescent="0.2">
      <c r="D4630" s="56"/>
      <c r="E4630" s="56"/>
    </row>
    <row r="4631" spans="4:5" s="10" customFormat="1" ht="15" x14ac:dyDescent="0.2">
      <c r="D4631" s="56"/>
      <c r="E4631" s="56"/>
    </row>
    <row r="4632" spans="4:5" s="10" customFormat="1" ht="15" x14ac:dyDescent="0.2">
      <c r="D4632" s="56"/>
      <c r="E4632" s="56"/>
    </row>
    <row r="4633" spans="4:5" s="10" customFormat="1" ht="15" x14ac:dyDescent="0.2">
      <c r="D4633" s="56"/>
      <c r="E4633" s="56"/>
    </row>
    <row r="4634" spans="4:5" s="10" customFormat="1" ht="15" x14ac:dyDescent="0.2">
      <c r="D4634" s="56"/>
      <c r="E4634" s="56"/>
    </row>
    <row r="4635" spans="4:5" s="10" customFormat="1" ht="15" x14ac:dyDescent="0.2">
      <c r="D4635" s="56"/>
      <c r="E4635" s="56"/>
    </row>
    <row r="4636" spans="4:5" s="10" customFormat="1" ht="15" x14ac:dyDescent="0.2">
      <c r="D4636" s="56"/>
      <c r="E4636" s="56"/>
    </row>
    <row r="4637" spans="4:5" s="10" customFormat="1" ht="15" x14ac:dyDescent="0.2">
      <c r="D4637" s="56"/>
      <c r="E4637" s="56"/>
    </row>
    <row r="4638" spans="4:5" s="10" customFormat="1" ht="15" x14ac:dyDescent="0.2">
      <c r="D4638" s="56"/>
      <c r="E4638" s="56"/>
    </row>
    <row r="4639" spans="4:5" s="10" customFormat="1" ht="15" x14ac:dyDescent="0.2">
      <c r="D4639" s="56"/>
      <c r="E4639" s="56"/>
    </row>
    <row r="4640" spans="4:5" s="10" customFormat="1" ht="15" x14ac:dyDescent="0.2">
      <c r="D4640" s="56"/>
      <c r="E4640" s="56"/>
    </row>
    <row r="4641" spans="4:5" s="10" customFormat="1" ht="15" x14ac:dyDescent="0.2">
      <c r="D4641" s="56"/>
      <c r="E4641" s="56"/>
    </row>
    <row r="4642" spans="4:5" s="10" customFormat="1" ht="15" x14ac:dyDescent="0.2">
      <c r="D4642" s="56"/>
      <c r="E4642" s="56"/>
    </row>
    <row r="4643" spans="4:5" s="10" customFormat="1" ht="15" x14ac:dyDescent="0.2">
      <c r="D4643" s="56"/>
      <c r="E4643" s="56"/>
    </row>
    <row r="4644" spans="4:5" s="10" customFormat="1" ht="15" x14ac:dyDescent="0.2">
      <c r="D4644" s="56"/>
      <c r="E4644" s="56"/>
    </row>
    <row r="4645" spans="4:5" s="10" customFormat="1" ht="15" x14ac:dyDescent="0.2">
      <c r="D4645" s="56"/>
      <c r="E4645" s="56"/>
    </row>
    <row r="4646" spans="4:5" s="10" customFormat="1" ht="15" x14ac:dyDescent="0.2">
      <c r="D4646" s="56"/>
      <c r="E4646" s="56"/>
    </row>
    <row r="4647" spans="4:5" s="10" customFormat="1" ht="15" x14ac:dyDescent="0.2">
      <c r="D4647" s="56"/>
      <c r="E4647" s="56"/>
    </row>
    <row r="4648" spans="4:5" s="10" customFormat="1" ht="15" x14ac:dyDescent="0.2">
      <c r="D4648" s="56"/>
      <c r="E4648" s="56"/>
    </row>
    <row r="4649" spans="4:5" s="10" customFormat="1" ht="15" x14ac:dyDescent="0.2">
      <c r="D4649" s="56"/>
      <c r="E4649" s="56"/>
    </row>
    <row r="4650" spans="4:5" s="10" customFormat="1" ht="15" x14ac:dyDescent="0.2">
      <c r="D4650" s="56"/>
      <c r="E4650" s="56"/>
    </row>
    <row r="4651" spans="4:5" s="10" customFormat="1" ht="15" x14ac:dyDescent="0.2">
      <c r="D4651" s="56"/>
      <c r="E4651" s="56"/>
    </row>
    <row r="4652" spans="4:5" s="10" customFormat="1" ht="15" x14ac:dyDescent="0.2">
      <c r="D4652" s="56"/>
      <c r="E4652" s="56"/>
    </row>
    <row r="4653" spans="4:5" s="10" customFormat="1" ht="15" x14ac:dyDescent="0.2">
      <c r="D4653" s="56"/>
      <c r="E4653" s="56"/>
    </row>
    <row r="4654" spans="4:5" s="10" customFormat="1" ht="15" x14ac:dyDescent="0.2">
      <c r="D4654" s="56"/>
      <c r="E4654" s="56"/>
    </row>
    <row r="4655" spans="4:5" s="10" customFormat="1" ht="15" x14ac:dyDescent="0.2">
      <c r="D4655" s="56"/>
      <c r="E4655" s="56"/>
    </row>
    <row r="4656" spans="4:5" s="10" customFormat="1" ht="15" x14ac:dyDescent="0.2">
      <c r="D4656" s="56"/>
      <c r="E4656" s="56"/>
    </row>
    <row r="4657" spans="4:5" s="10" customFormat="1" ht="15" x14ac:dyDescent="0.2">
      <c r="D4657" s="56"/>
      <c r="E4657" s="56"/>
    </row>
    <row r="4658" spans="4:5" s="10" customFormat="1" ht="15" x14ac:dyDescent="0.2">
      <c r="D4658" s="56"/>
      <c r="E4658" s="56"/>
    </row>
    <row r="4659" spans="4:5" s="10" customFormat="1" ht="15" x14ac:dyDescent="0.2">
      <c r="D4659" s="56"/>
      <c r="E4659" s="56"/>
    </row>
    <row r="4660" spans="4:5" s="10" customFormat="1" ht="15" x14ac:dyDescent="0.2">
      <c r="D4660" s="56"/>
      <c r="E4660" s="56"/>
    </row>
    <row r="4661" spans="4:5" s="10" customFormat="1" ht="15" x14ac:dyDescent="0.2">
      <c r="D4661" s="56"/>
      <c r="E4661" s="56"/>
    </row>
    <row r="4662" spans="4:5" s="10" customFormat="1" ht="15" x14ac:dyDescent="0.2">
      <c r="D4662" s="56"/>
      <c r="E4662" s="56"/>
    </row>
    <row r="4663" spans="4:5" s="10" customFormat="1" ht="15" x14ac:dyDescent="0.2">
      <c r="D4663" s="56"/>
      <c r="E4663" s="56"/>
    </row>
    <row r="4664" spans="4:5" s="10" customFormat="1" ht="15" x14ac:dyDescent="0.2">
      <c r="D4664" s="56"/>
      <c r="E4664" s="56"/>
    </row>
    <row r="4665" spans="4:5" s="10" customFormat="1" ht="15" x14ac:dyDescent="0.2">
      <c r="D4665" s="56"/>
      <c r="E4665" s="56"/>
    </row>
    <row r="4666" spans="4:5" s="10" customFormat="1" ht="15" x14ac:dyDescent="0.2">
      <c r="D4666" s="56"/>
      <c r="E4666" s="56"/>
    </row>
    <row r="4667" spans="4:5" s="10" customFormat="1" ht="15" x14ac:dyDescent="0.2">
      <c r="D4667" s="56"/>
      <c r="E4667" s="56"/>
    </row>
    <row r="4668" spans="4:5" s="10" customFormat="1" ht="15" x14ac:dyDescent="0.2">
      <c r="D4668" s="56"/>
      <c r="E4668" s="56"/>
    </row>
    <row r="4669" spans="4:5" s="10" customFormat="1" ht="15" x14ac:dyDescent="0.2">
      <c r="D4669" s="56"/>
      <c r="E4669" s="56"/>
    </row>
    <row r="4670" spans="4:5" s="10" customFormat="1" ht="15" x14ac:dyDescent="0.2">
      <c r="D4670" s="56"/>
      <c r="E4670" s="56"/>
    </row>
    <row r="4671" spans="4:5" s="10" customFormat="1" ht="15" x14ac:dyDescent="0.2">
      <c r="D4671" s="56"/>
      <c r="E4671" s="56"/>
    </row>
    <row r="4672" spans="4:5" s="10" customFormat="1" ht="15" x14ac:dyDescent="0.2">
      <c r="D4672" s="56"/>
      <c r="E4672" s="56"/>
    </row>
    <row r="4673" spans="4:5" s="10" customFormat="1" ht="15" x14ac:dyDescent="0.2">
      <c r="D4673" s="56"/>
      <c r="E4673" s="56"/>
    </row>
    <row r="4674" spans="4:5" s="10" customFormat="1" ht="15" x14ac:dyDescent="0.2">
      <c r="D4674" s="56"/>
      <c r="E4674" s="56"/>
    </row>
    <row r="4675" spans="4:5" s="10" customFormat="1" ht="15" x14ac:dyDescent="0.2">
      <c r="D4675" s="56"/>
      <c r="E4675" s="56"/>
    </row>
    <row r="4676" spans="4:5" s="10" customFormat="1" ht="15" x14ac:dyDescent="0.2">
      <c r="D4676" s="56"/>
      <c r="E4676" s="56"/>
    </row>
    <row r="4677" spans="4:5" s="10" customFormat="1" ht="15" x14ac:dyDescent="0.2">
      <c r="D4677" s="56"/>
      <c r="E4677" s="56"/>
    </row>
    <row r="4678" spans="4:5" s="10" customFormat="1" ht="15" x14ac:dyDescent="0.2">
      <c r="D4678" s="56"/>
      <c r="E4678" s="56"/>
    </row>
    <row r="4679" spans="4:5" s="10" customFormat="1" ht="15" x14ac:dyDescent="0.2">
      <c r="D4679" s="56"/>
      <c r="E4679" s="56"/>
    </row>
    <row r="4680" spans="4:5" s="10" customFormat="1" ht="15" x14ac:dyDescent="0.2">
      <c r="D4680" s="56"/>
      <c r="E4680" s="56"/>
    </row>
    <row r="4681" spans="4:5" s="10" customFormat="1" ht="15" x14ac:dyDescent="0.2">
      <c r="D4681" s="56"/>
      <c r="E4681" s="56"/>
    </row>
    <row r="4682" spans="4:5" s="10" customFormat="1" ht="15" x14ac:dyDescent="0.2">
      <c r="D4682" s="56"/>
      <c r="E4682" s="56"/>
    </row>
    <row r="4683" spans="4:5" s="10" customFormat="1" ht="15" x14ac:dyDescent="0.2">
      <c r="D4683" s="56"/>
      <c r="E4683" s="56"/>
    </row>
    <row r="4684" spans="4:5" s="10" customFormat="1" ht="15" x14ac:dyDescent="0.2">
      <c r="D4684" s="56"/>
      <c r="E4684" s="56"/>
    </row>
    <row r="4685" spans="4:5" s="10" customFormat="1" ht="15" x14ac:dyDescent="0.2">
      <c r="D4685" s="56"/>
      <c r="E4685" s="56"/>
    </row>
    <row r="4686" spans="4:5" s="10" customFormat="1" ht="15" x14ac:dyDescent="0.2">
      <c r="D4686" s="56"/>
      <c r="E4686" s="56"/>
    </row>
    <row r="4687" spans="4:5" s="10" customFormat="1" ht="15" x14ac:dyDescent="0.2">
      <c r="D4687" s="56"/>
      <c r="E4687" s="56"/>
    </row>
    <row r="4688" spans="4:5" s="10" customFormat="1" ht="15" x14ac:dyDescent="0.2">
      <c r="D4688" s="56"/>
      <c r="E4688" s="56"/>
    </row>
    <row r="4689" spans="4:5" s="10" customFormat="1" ht="15" x14ac:dyDescent="0.2">
      <c r="D4689" s="56"/>
      <c r="E4689" s="56"/>
    </row>
    <row r="4690" spans="4:5" s="10" customFormat="1" ht="15" x14ac:dyDescent="0.2">
      <c r="D4690" s="56"/>
      <c r="E4690" s="56"/>
    </row>
    <row r="4691" spans="4:5" s="10" customFormat="1" ht="15" x14ac:dyDescent="0.2">
      <c r="D4691" s="56"/>
      <c r="E4691" s="56"/>
    </row>
    <row r="4692" spans="4:5" s="10" customFormat="1" ht="15" x14ac:dyDescent="0.2">
      <c r="D4692" s="56"/>
      <c r="E4692" s="56"/>
    </row>
    <row r="4693" spans="4:5" s="10" customFormat="1" ht="15" x14ac:dyDescent="0.2">
      <c r="D4693" s="56"/>
      <c r="E4693" s="56"/>
    </row>
    <row r="4694" spans="4:5" s="10" customFormat="1" ht="15" x14ac:dyDescent="0.2">
      <c r="D4694" s="56"/>
      <c r="E4694" s="56"/>
    </row>
    <row r="4695" spans="4:5" s="10" customFormat="1" ht="15" x14ac:dyDescent="0.2">
      <c r="D4695" s="56"/>
      <c r="E4695" s="56"/>
    </row>
    <row r="4696" spans="4:5" s="10" customFormat="1" ht="15" x14ac:dyDescent="0.2">
      <c r="D4696" s="56"/>
      <c r="E4696" s="56"/>
    </row>
    <row r="4697" spans="4:5" s="10" customFormat="1" ht="15" x14ac:dyDescent="0.2">
      <c r="D4697" s="56"/>
      <c r="E4697" s="56"/>
    </row>
    <row r="4698" spans="4:5" s="10" customFormat="1" ht="15" x14ac:dyDescent="0.2">
      <c r="D4698" s="56"/>
      <c r="E4698" s="56"/>
    </row>
    <row r="4699" spans="4:5" s="10" customFormat="1" ht="15" x14ac:dyDescent="0.2">
      <c r="D4699" s="56"/>
      <c r="E4699" s="56"/>
    </row>
    <row r="4700" spans="4:5" s="10" customFormat="1" ht="15" x14ac:dyDescent="0.2">
      <c r="D4700" s="56"/>
      <c r="E4700" s="56"/>
    </row>
    <row r="4701" spans="4:5" s="10" customFormat="1" ht="15" x14ac:dyDescent="0.2">
      <c r="D4701" s="56"/>
      <c r="E4701" s="56"/>
    </row>
    <row r="4702" spans="4:5" s="10" customFormat="1" ht="15" x14ac:dyDescent="0.2">
      <c r="D4702" s="56"/>
      <c r="E4702" s="56"/>
    </row>
    <row r="4703" spans="4:5" s="10" customFormat="1" ht="15" x14ac:dyDescent="0.2">
      <c r="D4703" s="56"/>
      <c r="E4703" s="56"/>
    </row>
    <row r="4704" spans="4:5" s="10" customFormat="1" ht="15" x14ac:dyDescent="0.2">
      <c r="D4704" s="56"/>
      <c r="E4704" s="56"/>
    </row>
    <row r="4705" spans="4:5" s="10" customFormat="1" ht="15" x14ac:dyDescent="0.2">
      <c r="D4705" s="56"/>
      <c r="E4705" s="56"/>
    </row>
    <row r="4706" spans="4:5" s="10" customFormat="1" ht="15" x14ac:dyDescent="0.2">
      <c r="D4706" s="56"/>
      <c r="E4706" s="56"/>
    </row>
    <row r="4707" spans="4:5" s="10" customFormat="1" ht="15" x14ac:dyDescent="0.2">
      <c r="D4707" s="56"/>
      <c r="E4707" s="56"/>
    </row>
    <row r="4708" spans="4:5" s="10" customFormat="1" ht="15" x14ac:dyDescent="0.2">
      <c r="D4708" s="56"/>
      <c r="E4708" s="56"/>
    </row>
    <row r="4709" spans="4:5" s="10" customFormat="1" ht="15" x14ac:dyDescent="0.2">
      <c r="D4709" s="56"/>
      <c r="E4709" s="56"/>
    </row>
    <row r="4710" spans="4:5" s="10" customFormat="1" ht="15" x14ac:dyDescent="0.2">
      <c r="D4710" s="56"/>
      <c r="E4710" s="56"/>
    </row>
    <row r="4711" spans="4:5" s="10" customFormat="1" ht="15" x14ac:dyDescent="0.2">
      <c r="D4711" s="56"/>
      <c r="E4711" s="56"/>
    </row>
    <row r="4712" spans="4:5" s="10" customFormat="1" ht="15" x14ac:dyDescent="0.2">
      <c r="D4712" s="56"/>
      <c r="E4712" s="56"/>
    </row>
    <row r="4713" spans="4:5" s="10" customFormat="1" ht="15" x14ac:dyDescent="0.2">
      <c r="D4713" s="56"/>
      <c r="E4713" s="56"/>
    </row>
    <row r="4714" spans="4:5" s="10" customFormat="1" ht="15" x14ac:dyDescent="0.2">
      <c r="D4714" s="56"/>
      <c r="E4714" s="56"/>
    </row>
    <row r="4715" spans="4:5" s="10" customFormat="1" ht="15" x14ac:dyDescent="0.2">
      <c r="D4715" s="56"/>
      <c r="E4715" s="56"/>
    </row>
    <row r="4716" spans="4:5" s="10" customFormat="1" ht="15" x14ac:dyDescent="0.2">
      <c r="D4716" s="56"/>
      <c r="E4716" s="56"/>
    </row>
    <row r="4717" spans="4:5" s="10" customFormat="1" ht="15" x14ac:dyDescent="0.2">
      <c r="D4717" s="56"/>
      <c r="E4717" s="56"/>
    </row>
    <row r="4718" spans="4:5" s="10" customFormat="1" ht="15" x14ac:dyDescent="0.2">
      <c r="D4718" s="56"/>
      <c r="E4718" s="56"/>
    </row>
    <row r="4719" spans="4:5" s="10" customFormat="1" ht="15" x14ac:dyDescent="0.2">
      <c r="D4719" s="56"/>
      <c r="E4719" s="56"/>
    </row>
    <row r="4720" spans="4:5" s="10" customFormat="1" ht="15" x14ac:dyDescent="0.2">
      <c r="D4720" s="56"/>
      <c r="E4720" s="56"/>
    </row>
    <row r="4721" spans="4:5" s="10" customFormat="1" ht="15" x14ac:dyDescent="0.2">
      <c r="D4721" s="56"/>
      <c r="E4721" s="56"/>
    </row>
    <row r="4722" spans="4:5" s="10" customFormat="1" ht="15" x14ac:dyDescent="0.2">
      <c r="D4722" s="56"/>
      <c r="E4722" s="56"/>
    </row>
    <row r="4723" spans="4:5" s="10" customFormat="1" ht="15" x14ac:dyDescent="0.2">
      <c r="D4723" s="56"/>
      <c r="E4723" s="56"/>
    </row>
    <row r="4724" spans="4:5" s="10" customFormat="1" ht="15" x14ac:dyDescent="0.2">
      <c r="D4724" s="56"/>
      <c r="E4724" s="56"/>
    </row>
    <row r="4725" spans="4:5" s="10" customFormat="1" ht="15" x14ac:dyDescent="0.2">
      <c r="D4725" s="56"/>
      <c r="E4725" s="56"/>
    </row>
    <row r="4726" spans="4:5" s="10" customFormat="1" ht="15" x14ac:dyDescent="0.2">
      <c r="D4726" s="56"/>
      <c r="E4726" s="56"/>
    </row>
    <row r="4727" spans="4:5" s="10" customFormat="1" ht="15" x14ac:dyDescent="0.2">
      <c r="D4727" s="56"/>
      <c r="E4727" s="56"/>
    </row>
    <row r="4728" spans="4:5" s="10" customFormat="1" ht="15" x14ac:dyDescent="0.2">
      <c r="D4728" s="56"/>
      <c r="E4728" s="56"/>
    </row>
    <row r="4729" spans="4:5" s="10" customFormat="1" ht="15" x14ac:dyDescent="0.2">
      <c r="D4729" s="56"/>
      <c r="E4729" s="56"/>
    </row>
    <row r="4730" spans="4:5" s="10" customFormat="1" ht="15" x14ac:dyDescent="0.2">
      <c r="D4730" s="56"/>
      <c r="E4730" s="56"/>
    </row>
    <row r="4731" spans="4:5" s="10" customFormat="1" ht="15" x14ac:dyDescent="0.2">
      <c r="D4731" s="56"/>
      <c r="E4731" s="56"/>
    </row>
    <row r="4732" spans="4:5" s="10" customFormat="1" ht="15" x14ac:dyDescent="0.2">
      <c r="D4732" s="56"/>
      <c r="E4732" s="56"/>
    </row>
    <row r="4733" spans="4:5" s="10" customFormat="1" ht="15" x14ac:dyDescent="0.2">
      <c r="D4733" s="56"/>
      <c r="E4733" s="56"/>
    </row>
    <row r="4734" spans="4:5" s="10" customFormat="1" ht="15" x14ac:dyDescent="0.2">
      <c r="D4734" s="56"/>
      <c r="E4734" s="56"/>
    </row>
    <row r="4735" spans="4:5" s="10" customFormat="1" ht="15" x14ac:dyDescent="0.2">
      <c r="D4735" s="56"/>
      <c r="E4735" s="56"/>
    </row>
    <row r="4736" spans="4:5" s="10" customFormat="1" ht="15" x14ac:dyDescent="0.2">
      <c r="D4736" s="56"/>
      <c r="E4736" s="56"/>
    </row>
    <row r="4737" spans="4:5" s="10" customFormat="1" ht="15" x14ac:dyDescent="0.2">
      <c r="D4737" s="56"/>
      <c r="E4737" s="56"/>
    </row>
    <row r="4738" spans="4:5" s="10" customFormat="1" ht="15" x14ac:dyDescent="0.2">
      <c r="D4738" s="56"/>
      <c r="E4738" s="56"/>
    </row>
    <row r="4739" spans="4:5" s="10" customFormat="1" ht="15" x14ac:dyDescent="0.2">
      <c r="D4739" s="56"/>
      <c r="E4739" s="56"/>
    </row>
    <row r="4740" spans="4:5" s="10" customFormat="1" ht="15" x14ac:dyDescent="0.2">
      <c r="D4740" s="56"/>
      <c r="E4740" s="56"/>
    </row>
    <row r="4741" spans="4:5" s="10" customFormat="1" ht="15" x14ac:dyDescent="0.2">
      <c r="D4741" s="56"/>
      <c r="E4741" s="56"/>
    </row>
    <row r="4742" spans="4:5" s="10" customFormat="1" ht="15" x14ac:dyDescent="0.2">
      <c r="D4742" s="56"/>
      <c r="E4742" s="56"/>
    </row>
    <row r="4743" spans="4:5" s="10" customFormat="1" ht="15" x14ac:dyDescent="0.2">
      <c r="D4743" s="56"/>
      <c r="E4743" s="56"/>
    </row>
    <row r="4744" spans="4:5" s="10" customFormat="1" ht="15" x14ac:dyDescent="0.2">
      <c r="D4744" s="56"/>
      <c r="E4744" s="56"/>
    </row>
    <row r="4745" spans="4:5" s="10" customFormat="1" ht="15" x14ac:dyDescent="0.2">
      <c r="D4745" s="56"/>
      <c r="E4745" s="56"/>
    </row>
    <row r="4746" spans="4:5" s="10" customFormat="1" ht="15" x14ac:dyDescent="0.2">
      <c r="D4746" s="56"/>
      <c r="E4746" s="56"/>
    </row>
    <row r="4747" spans="4:5" s="10" customFormat="1" ht="15" x14ac:dyDescent="0.2">
      <c r="D4747" s="56"/>
      <c r="E4747" s="56"/>
    </row>
    <row r="4748" spans="4:5" s="10" customFormat="1" ht="15" x14ac:dyDescent="0.2">
      <c r="D4748" s="56"/>
      <c r="E4748" s="56"/>
    </row>
    <row r="4749" spans="4:5" s="10" customFormat="1" ht="15" x14ac:dyDescent="0.2">
      <c r="D4749" s="56"/>
      <c r="E4749" s="56"/>
    </row>
    <row r="4750" spans="4:5" s="10" customFormat="1" ht="15" x14ac:dyDescent="0.2">
      <c r="D4750" s="56"/>
      <c r="E4750" s="56"/>
    </row>
    <row r="4751" spans="4:5" s="10" customFormat="1" ht="15" x14ac:dyDescent="0.2">
      <c r="D4751" s="56"/>
      <c r="E4751" s="56"/>
    </row>
    <row r="4752" spans="4:5" s="10" customFormat="1" ht="15" x14ac:dyDescent="0.2">
      <c r="D4752" s="56"/>
      <c r="E4752" s="56"/>
    </row>
    <row r="4753" spans="4:5" s="10" customFormat="1" ht="15" x14ac:dyDescent="0.2">
      <c r="D4753" s="56"/>
      <c r="E4753" s="56"/>
    </row>
    <row r="4754" spans="4:5" s="10" customFormat="1" ht="15" x14ac:dyDescent="0.2">
      <c r="D4754" s="56"/>
      <c r="E4754" s="56"/>
    </row>
    <row r="4755" spans="4:5" s="10" customFormat="1" ht="15" x14ac:dyDescent="0.2">
      <c r="D4755" s="56"/>
      <c r="E4755" s="56"/>
    </row>
    <row r="4756" spans="4:5" s="10" customFormat="1" ht="15" x14ac:dyDescent="0.2">
      <c r="D4756" s="56"/>
      <c r="E4756" s="56"/>
    </row>
    <row r="4757" spans="4:5" s="10" customFormat="1" ht="15" x14ac:dyDescent="0.2">
      <c r="D4757" s="56"/>
      <c r="E4757" s="56"/>
    </row>
    <row r="4758" spans="4:5" s="10" customFormat="1" ht="15" x14ac:dyDescent="0.2">
      <c r="D4758" s="56"/>
      <c r="E4758" s="56"/>
    </row>
    <row r="4759" spans="4:5" s="10" customFormat="1" ht="15" x14ac:dyDescent="0.2">
      <c r="D4759" s="56"/>
      <c r="E4759" s="56"/>
    </row>
    <row r="4760" spans="4:5" s="10" customFormat="1" ht="15" x14ac:dyDescent="0.2">
      <c r="D4760" s="56"/>
      <c r="E4760" s="56"/>
    </row>
    <row r="4761" spans="4:5" s="10" customFormat="1" ht="15" x14ac:dyDescent="0.2">
      <c r="D4761" s="56"/>
      <c r="E4761" s="56"/>
    </row>
    <row r="4762" spans="4:5" s="10" customFormat="1" ht="15" x14ac:dyDescent="0.2">
      <c r="D4762" s="56"/>
      <c r="E4762" s="56"/>
    </row>
    <row r="4763" spans="4:5" s="10" customFormat="1" ht="15" x14ac:dyDescent="0.2">
      <c r="D4763" s="56"/>
      <c r="E4763" s="56"/>
    </row>
    <row r="4764" spans="4:5" s="10" customFormat="1" ht="15" x14ac:dyDescent="0.2">
      <c r="D4764" s="56"/>
      <c r="E4764" s="56"/>
    </row>
    <row r="4765" spans="4:5" s="10" customFormat="1" ht="15" x14ac:dyDescent="0.2">
      <c r="D4765" s="56"/>
      <c r="E4765" s="56"/>
    </row>
    <row r="4766" spans="4:5" s="10" customFormat="1" ht="15" x14ac:dyDescent="0.2">
      <c r="D4766" s="56"/>
      <c r="E4766" s="56"/>
    </row>
    <row r="4767" spans="4:5" s="10" customFormat="1" ht="15" x14ac:dyDescent="0.2">
      <c r="D4767" s="56"/>
      <c r="E4767" s="56"/>
    </row>
    <row r="4768" spans="4:5" s="10" customFormat="1" ht="15" x14ac:dyDescent="0.2">
      <c r="D4768" s="56"/>
      <c r="E4768" s="56"/>
    </row>
    <row r="4769" spans="4:5" s="10" customFormat="1" ht="15" x14ac:dyDescent="0.2">
      <c r="D4769" s="56"/>
      <c r="E4769" s="56"/>
    </row>
    <row r="4770" spans="4:5" s="10" customFormat="1" ht="15" x14ac:dyDescent="0.2">
      <c r="D4770" s="56"/>
      <c r="E4770" s="56"/>
    </row>
    <row r="4771" spans="4:5" s="10" customFormat="1" ht="15" x14ac:dyDescent="0.2">
      <c r="D4771" s="56"/>
      <c r="E4771" s="56"/>
    </row>
    <row r="4772" spans="4:5" s="10" customFormat="1" ht="15" x14ac:dyDescent="0.2">
      <c r="D4772" s="56"/>
      <c r="E4772" s="56"/>
    </row>
    <row r="4773" spans="4:5" s="10" customFormat="1" ht="15" x14ac:dyDescent="0.2">
      <c r="D4773" s="56"/>
      <c r="E4773" s="56"/>
    </row>
    <row r="4774" spans="4:5" s="10" customFormat="1" ht="15" x14ac:dyDescent="0.2">
      <c r="D4774" s="56"/>
      <c r="E4774" s="56"/>
    </row>
    <row r="4775" spans="4:5" s="10" customFormat="1" ht="15" x14ac:dyDescent="0.2">
      <c r="D4775" s="56"/>
      <c r="E4775" s="56"/>
    </row>
    <row r="4776" spans="4:5" s="10" customFormat="1" ht="15" x14ac:dyDescent="0.2">
      <c r="D4776" s="56"/>
      <c r="E4776" s="56"/>
    </row>
    <row r="4777" spans="4:5" s="10" customFormat="1" ht="15" x14ac:dyDescent="0.2">
      <c r="D4777" s="56"/>
      <c r="E4777" s="56"/>
    </row>
    <row r="4778" spans="4:5" s="10" customFormat="1" ht="15" x14ac:dyDescent="0.2">
      <c r="D4778" s="56"/>
      <c r="E4778" s="56"/>
    </row>
    <row r="4779" spans="4:5" s="10" customFormat="1" ht="15" x14ac:dyDescent="0.2">
      <c r="D4779" s="56"/>
      <c r="E4779" s="56"/>
    </row>
    <row r="4780" spans="4:5" s="10" customFormat="1" ht="15" x14ac:dyDescent="0.2">
      <c r="D4780" s="56"/>
      <c r="E4780" s="56"/>
    </row>
    <row r="4781" spans="4:5" s="10" customFormat="1" ht="15" x14ac:dyDescent="0.2">
      <c r="D4781" s="56"/>
      <c r="E4781" s="56"/>
    </row>
    <row r="4782" spans="4:5" s="10" customFormat="1" ht="15" x14ac:dyDescent="0.2">
      <c r="D4782" s="56"/>
      <c r="E4782" s="56"/>
    </row>
    <row r="4783" spans="4:5" s="10" customFormat="1" ht="15" x14ac:dyDescent="0.2">
      <c r="D4783" s="56"/>
      <c r="E4783" s="56"/>
    </row>
    <row r="4784" spans="4:5" s="10" customFormat="1" ht="15" x14ac:dyDescent="0.2">
      <c r="D4784" s="56"/>
      <c r="E4784" s="56"/>
    </row>
    <row r="4785" spans="4:5" s="10" customFormat="1" ht="15" x14ac:dyDescent="0.2">
      <c r="D4785" s="56"/>
      <c r="E4785" s="56"/>
    </row>
    <row r="4786" spans="4:5" s="10" customFormat="1" ht="15" x14ac:dyDescent="0.2">
      <c r="D4786" s="56"/>
      <c r="E4786" s="56"/>
    </row>
    <row r="4787" spans="4:5" s="10" customFormat="1" ht="15" x14ac:dyDescent="0.2">
      <c r="D4787" s="56"/>
      <c r="E4787" s="56"/>
    </row>
    <row r="4788" spans="4:5" s="10" customFormat="1" ht="15" x14ac:dyDescent="0.2">
      <c r="D4788" s="56"/>
      <c r="E4788" s="56"/>
    </row>
    <row r="4789" spans="4:5" s="10" customFormat="1" ht="15" x14ac:dyDescent="0.2">
      <c r="D4789" s="56"/>
      <c r="E4789" s="56"/>
    </row>
    <row r="4790" spans="4:5" s="10" customFormat="1" ht="15" x14ac:dyDescent="0.2">
      <c r="D4790" s="56"/>
      <c r="E4790" s="56"/>
    </row>
    <row r="4791" spans="4:5" s="10" customFormat="1" ht="15" x14ac:dyDescent="0.2">
      <c r="D4791" s="56"/>
      <c r="E4791" s="56"/>
    </row>
    <row r="4792" spans="4:5" s="10" customFormat="1" ht="15" x14ac:dyDescent="0.2">
      <c r="D4792" s="56"/>
      <c r="E4792" s="56"/>
    </row>
    <row r="4793" spans="4:5" s="10" customFormat="1" ht="15" x14ac:dyDescent="0.2">
      <c r="D4793" s="56"/>
      <c r="E4793" s="56"/>
    </row>
    <row r="4794" spans="4:5" s="10" customFormat="1" ht="15" x14ac:dyDescent="0.2">
      <c r="D4794" s="56"/>
      <c r="E4794" s="56"/>
    </row>
    <row r="4795" spans="4:5" s="10" customFormat="1" ht="15" x14ac:dyDescent="0.2">
      <c r="D4795" s="56"/>
      <c r="E4795" s="56"/>
    </row>
    <row r="4796" spans="4:5" s="10" customFormat="1" ht="15" x14ac:dyDescent="0.2">
      <c r="D4796" s="56"/>
      <c r="E4796" s="56"/>
    </row>
    <row r="4797" spans="4:5" s="10" customFormat="1" ht="15" x14ac:dyDescent="0.2">
      <c r="D4797" s="56"/>
      <c r="E4797" s="56"/>
    </row>
    <row r="4798" spans="4:5" s="10" customFormat="1" ht="15" x14ac:dyDescent="0.2">
      <c r="D4798" s="56"/>
      <c r="E4798" s="56"/>
    </row>
    <row r="4799" spans="4:5" s="10" customFormat="1" ht="15" x14ac:dyDescent="0.2">
      <c r="D4799" s="56"/>
      <c r="E4799" s="56"/>
    </row>
    <row r="4800" spans="4:5" s="10" customFormat="1" ht="15" x14ac:dyDescent="0.2">
      <c r="D4800" s="56"/>
      <c r="E4800" s="56"/>
    </row>
    <row r="4801" spans="4:5" s="10" customFormat="1" ht="15" x14ac:dyDescent="0.2">
      <c r="D4801" s="56"/>
      <c r="E4801" s="56"/>
    </row>
    <row r="4802" spans="4:5" s="10" customFormat="1" ht="15" x14ac:dyDescent="0.2">
      <c r="D4802" s="56"/>
      <c r="E4802" s="56"/>
    </row>
    <row r="4803" spans="4:5" s="10" customFormat="1" ht="15" x14ac:dyDescent="0.2">
      <c r="D4803" s="56"/>
      <c r="E4803" s="56"/>
    </row>
    <row r="4804" spans="4:5" s="10" customFormat="1" ht="15" x14ac:dyDescent="0.2">
      <c r="D4804" s="56"/>
      <c r="E4804" s="56"/>
    </row>
    <row r="4805" spans="4:5" s="10" customFormat="1" ht="15" x14ac:dyDescent="0.2">
      <c r="D4805" s="56"/>
      <c r="E4805" s="56"/>
    </row>
    <row r="4806" spans="4:5" s="10" customFormat="1" ht="15" x14ac:dyDescent="0.2">
      <c r="D4806" s="56"/>
      <c r="E4806" s="56"/>
    </row>
    <row r="4807" spans="4:5" s="10" customFormat="1" ht="15" x14ac:dyDescent="0.2">
      <c r="D4807" s="56"/>
      <c r="E4807" s="56"/>
    </row>
    <row r="4808" spans="4:5" s="10" customFormat="1" ht="15" x14ac:dyDescent="0.2">
      <c r="D4808" s="56"/>
      <c r="E4808" s="56"/>
    </row>
    <row r="4809" spans="4:5" s="10" customFormat="1" ht="15" x14ac:dyDescent="0.2">
      <c r="D4809" s="56"/>
      <c r="E4809" s="56"/>
    </row>
    <row r="4810" spans="4:5" s="10" customFormat="1" ht="15" x14ac:dyDescent="0.2">
      <c r="D4810" s="56"/>
      <c r="E4810" s="56"/>
    </row>
    <row r="4811" spans="4:5" s="10" customFormat="1" ht="15" x14ac:dyDescent="0.2">
      <c r="D4811" s="56"/>
      <c r="E4811" s="56"/>
    </row>
    <row r="4812" spans="4:5" s="10" customFormat="1" ht="15" x14ac:dyDescent="0.2">
      <c r="D4812" s="56"/>
      <c r="E4812" s="56"/>
    </row>
    <row r="4813" spans="4:5" s="10" customFormat="1" ht="15" x14ac:dyDescent="0.2">
      <c r="D4813" s="56"/>
      <c r="E4813" s="56"/>
    </row>
    <row r="4814" spans="4:5" s="10" customFormat="1" ht="15" x14ac:dyDescent="0.2">
      <c r="D4814" s="56"/>
      <c r="E4814" s="56"/>
    </row>
    <row r="4815" spans="4:5" s="10" customFormat="1" ht="15" x14ac:dyDescent="0.2">
      <c r="D4815" s="56"/>
      <c r="E4815" s="56"/>
    </row>
    <row r="4816" spans="4:5" s="10" customFormat="1" ht="15" x14ac:dyDescent="0.2">
      <c r="D4816" s="56"/>
      <c r="E4816" s="56"/>
    </row>
    <row r="4817" spans="4:5" s="10" customFormat="1" ht="15" x14ac:dyDescent="0.2">
      <c r="D4817" s="56"/>
      <c r="E4817" s="56"/>
    </row>
    <row r="4818" spans="4:5" s="10" customFormat="1" ht="15" x14ac:dyDescent="0.2">
      <c r="D4818" s="56"/>
      <c r="E4818" s="56"/>
    </row>
    <row r="4819" spans="4:5" s="10" customFormat="1" ht="15" x14ac:dyDescent="0.2">
      <c r="D4819" s="56"/>
      <c r="E4819" s="56"/>
    </row>
    <row r="4820" spans="4:5" s="10" customFormat="1" ht="15" x14ac:dyDescent="0.2">
      <c r="D4820" s="56"/>
      <c r="E4820" s="56"/>
    </row>
    <row r="4821" spans="4:5" s="10" customFormat="1" ht="15" x14ac:dyDescent="0.2">
      <c r="D4821" s="56"/>
      <c r="E4821" s="56"/>
    </row>
    <row r="4822" spans="4:5" s="10" customFormat="1" ht="15" x14ac:dyDescent="0.2">
      <c r="D4822" s="56"/>
      <c r="E4822" s="56"/>
    </row>
    <row r="4823" spans="4:5" s="10" customFormat="1" ht="15" x14ac:dyDescent="0.2">
      <c r="D4823" s="56"/>
      <c r="E4823" s="56"/>
    </row>
    <row r="4824" spans="4:5" s="10" customFormat="1" ht="15" x14ac:dyDescent="0.2">
      <c r="D4824" s="56"/>
      <c r="E4824" s="56"/>
    </row>
    <row r="4825" spans="4:5" s="10" customFormat="1" ht="15" x14ac:dyDescent="0.2">
      <c r="D4825" s="56"/>
      <c r="E4825" s="56"/>
    </row>
    <row r="4826" spans="4:5" s="10" customFormat="1" ht="15" x14ac:dyDescent="0.2">
      <c r="D4826" s="56"/>
      <c r="E4826" s="56"/>
    </row>
    <row r="4827" spans="4:5" s="10" customFormat="1" ht="15" x14ac:dyDescent="0.2">
      <c r="D4827" s="56"/>
      <c r="E4827" s="56"/>
    </row>
    <row r="4828" spans="4:5" s="10" customFormat="1" ht="15" x14ac:dyDescent="0.2">
      <c r="D4828" s="56"/>
      <c r="E4828" s="56"/>
    </row>
    <row r="4829" spans="4:5" s="10" customFormat="1" ht="15" x14ac:dyDescent="0.2">
      <c r="D4829" s="56"/>
      <c r="E4829" s="56"/>
    </row>
    <row r="4830" spans="4:5" s="10" customFormat="1" ht="15" x14ac:dyDescent="0.2">
      <c r="D4830" s="56"/>
      <c r="E4830" s="56"/>
    </row>
    <row r="4831" spans="4:5" s="10" customFormat="1" ht="15" x14ac:dyDescent="0.2">
      <c r="D4831" s="56"/>
      <c r="E4831" s="56"/>
    </row>
    <row r="4832" spans="4:5" s="10" customFormat="1" ht="15" x14ac:dyDescent="0.2">
      <c r="D4832" s="56"/>
      <c r="E4832" s="56"/>
    </row>
    <row r="4833" spans="4:5" s="10" customFormat="1" ht="15" x14ac:dyDescent="0.2">
      <c r="D4833" s="56"/>
      <c r="E4833" s="56"/>
    </row>
    <row r="4834" spans="4:5" s="10" customFormat="1" ht="15" x14ac:dyDescent="0.2">
      <c r="D4834" s="56"/>
      <c r="E4834" s="56"/>
    </row>
    <row r="4835" spans="4:5" s="10" customFormat="1" ht="15" x14ac:dyDescent="0.2">
      <c r="D4835" s="56"/>
      <c r="E4835" s="56"/>
    </row>
    <row r="4836" spans="4:5" s="10" customFormat="1" ht="15" x14ac:dyDescent="0.2">
      <c r="D4836" s="56"/>
      <c r="E4836" s="56"/>
    </row>
    <row r="4837" spans="4:5" s="10" customFormat="1" ht="15" x14ac:dyDescent="0.2">
      <c r="D4837" s="56"/>
      <c r="E4837" s="56"/>
    </row>
    <row r="4838" spans="4:5" s="10" customFormat="1" ht="15" x14ac:dyDescent="0.2">
      <c r="D4838" s="56"/>
      <c r="E4838" s="56"/>
    </row>
    <row r="4839" spans="4:5" s="10" customFormat="1" ht="15" x14ac:dyDescent="0.2">
      <c r="D4839" s="56"/>
      <c r="E4839" s="56"/>
    </row>
    <row r="4840" spans="4:5" s="10" customFormat="1" ht="15" x14ac:dyDescent="0.2">
      <c r="D4840" s="56"/>
      <c r="E4840" s="56"/>
    </row>
    <row r="4841" spans="4:5" s="10" customFormat="1" ht="15" x14ac:dyDescent="0.2">
      <c r="D4841" s="56"/>
      <c r="E4841" s="56"/>
    </row>
    <row r="4842" spans="4:5" s="10" customFormat="1" ht="15" x14ac:dyDescent="0.2">
      <c r="D4842" s="56"/>
      <c r="E4842" s="56"/>
    </row>
    <row r="4843" spans="4:5" s="10" customFormat="1" ht="15" x14ac:dyDescent="0.2">
      <c r="D4843" s="56"/>
      <c r="E4843" s="56"/>
    </row>
    <row r="4844" spans="4:5" s="10" customFormat="1" ht="15" x14ac:dyDescent="0.2">
      <c r="D4844" s="56"/>
      <c r="E4844" s="56"/>
    </row>
    <row r="4845" spans="4:5" s="10" customFormat="1" ht="15" x14ac:dyDescent="0.2">
      <c r="D4845" s="56"/>
      <c r="E4845" s="56"/>
    </row>
    <row r="4846" spans="4:5" s="10" customFormat="1" ht="15" x14ac:dyDescent="0.2">
      <c r="D4846" s="56"/>
      <c r="E4846" s="56"/>
    </row>
    <row r="4847" spans="4:5" s="10" customFormat="1" ht="15" x14ac:dyDescent="0.2">
      <c r="D4847" s="56"/>
      <c r="E4847" s="56"/>
    </row>
    <row r="4848" spans="4:5" s="10" customFormat="1" ht="15" x14ac:dyDescent="0.2">
      <c r="D4848" s="56"/>
      <c r="E4848" s="56"/>
    </row>
    <row r="4849" spans="4:5" s="10" customFormat="1" ht="15" x14ac:dyDescent="0.2">
      <c r="D4849" s="56"/>
      <c r="E4849" s="56"/>
    </row>
    <row r="4850" spans="4:5" s="10" customFormat="1" ht="15" x14ac:dyDescent="0.2">
      <c r="D4850" s="56"/>
      <c r="E4850" s="56"/>
    </row>
    <row r="4851" spans="4:5" s="10" customFormat="1" ht="15" x14ac:dyDescent="0.2">
      <c r="D4851" s="56"/>
      <c r="E4851" s="56"/>
    </row>
    <row r="4852" spans="4:5" s="10" customFormat="1" ht="15" x14ac:dyDescent="0.2">
      <c r="D4852" s="56"/>
      <c r="E4852" s="56"/>
    </row>
    <row r="4853" spans="4:5" s="10" customFormat="1" ht="15" x14ac:dyDescent="0.2">
      <c r="D4853" s="56"/>
      <c r="E4853" s="56"/>
    </row>
    <row r="4854" spans="4:5" s="10" customFormat="1" ht="15" x14ac:dyDescent="0.2">
      <c r="D4854" s="56"/>
      <c r="E4854" s="56"/>
    </row>
    <row r="4855" spans="4:5" s="10" customFormat="1" ht="15" x14ac:dyDescent="0.2">
      <c r="D4855" s="56"/>
      <c r="E4855" s="56"/>
    </row>
    <row r="4856" spans="4:5" s="10" customFormat="1" ht="15" x14ac:dyDescent="0.2">
      <c r="D4856" s="56"/>
      <c r="E4856" s="56"/>
    </row>
    <row r="4857" spans="4:5" s="10" customFormat="1" ht="15" x14ac:dyDescent="0.2">
      <c r="D4857" s="56"/>
      <c r="E4857" s="56"/>
    </row>
    <row r="4858" spans="4:5" s="10" customFormat="1" ht="15" x14ac:dyDescent="0.2">
      <c r="D4858" s="56"/>
      <c r="E4858" s="56"/>
    </row>
    <row r="4859" spans="4:5" s="10" customFormat="1" ht="15" x14ac:dyDescent="0.2">
      <c r="D4859" s="56"/>
      <c r="E4859" s="56"/>
    </row>
    <row r="4860" spans="4:5" s="10" customFormat="1" ht="15" x14ac:dyDescent="0.2">
      <c r="D4860" s="56"/>
      <c r="E4860" s="56"/>
    </row>
    <row r="4861" spans="4:5" s="10" customFormat="1" ht="15" x14ac:dyDescent="0.2">
      <c r="D4861" s="56"/>
      <c r="E4861" s="56"/>
    </row>
    <row r="4862" spans="4:5" s="10" customFormat="1" ht="15" x14ac:dyDescent="0.2">
      <c r="D4862" s="56"/>
      <c r="E4862" s="56"/>
    </row>
    <row r="4863" spans="4:5" s="10" customFormat="1" ht="15" x14ac:dyDescent="0.2">
      <c r="D4863" s="56"/>
      <c r="E4863" s="56"/>
    </row>
    <row r="4864" spans="4:5" s="10" customFormat="1" ht="15" x14ac:dyDescent="0.2">
      <c r="D4864" s="56"/>
      <c r="E4864" s="56"/>
    </row>
    <row r="4865" spans="4:5" s="10" customFormat="1" ht="15" x14ac:dyDescent="0.2">
      <c r="D4865" s="56"/>
      <c r="E4865" s="56"/>
    </row>
    <row r="4866" spans="4:5" s="10" customFormat="1" ht="15" x14ac:dyDescent="0.2">
      <c r="D4866" s="56"/>
      <c r="E4866" s="56"/>
    </row>
    <row r="4867" spans="4:5" s="10" customFormat="1" ht="15" x14ac:dyDescent="0.2">
      <c r="D4867" s="56"/>
      <c r="E4867" s="56"/>
    </row>
    <row r="4868" spans="4:5" s="10" customFormat="1" ht="15" x14ac:dyDescent="0.2">
      <c r="D4868" s="56"/>
      <c r="E4868" s="56"/>
    </row>
    <row r="4869" spans="4:5" s="10" customFormat="1" ht="15" x14ac:dyDescent="0.2">
      <c r="D4869" s="56"/>
      <c r="E4869" s="56"/>
    </row>
    <row r="4870" spans="4:5" s="10" customFormat="1" ht="15" x14ac:dyDescent="0.2">
      <c r="D4870" s="56"/>
      <c r="E4870" s="56"/>
    </row>
    <row r="4871" spans="4:5" s="10" customFormat="1" ht="15" x14ac:dyDescent="0.2">
      <c r="D4871" s="56"/>
      <c r="E4871" s="56"/>
    </row>
    <row r="4872" spans="4:5" s="10" customFormat="1" ht="15" x14ac:dyDescent="0.2">
      <c r="D4872" s="56"/>
      <c r="E4872" s="56"/>
    </row>
    <row r="4873" spans="4:5" s="10" customFormat="1" ht="15" x14ac:dyDescent="0.2">
      <c r="D4873" s="56"/>
      <c r="E4873" s="56"/>
    </row>
    <row r="4874" spans="4:5" s="10" customFormat="1" ht="15" x14ac:dyDescent="0.2">
      <c r="D4874" s="56"/>
      <c r="E4874" s="56"/>
    </row>
    <row r="4875" spans="4:5" s="10" customFormat="1" ht="15" x14ac:dyDescent="0.2">
      <c r="D4875" s="56"/>
      <c r="E4875" s="56"/>
    </row>
    <row r="4876" spans="4:5" s="10" customFormat="1" ht="15" x14ac:dyDescent="0.2">
      <c r="D4876" s="56"/>
      <c r="E4876" s="56"/>
    </row>
    <row r="4877" spans="4:5" s="10" customFormat="1" ht="15" x14ac:dyDescent="0.2">
      <c r="D4877" s="56"/>
      <c r="E4877" s="56"/>
    </row>
    <row r="4878" spans="4:5" s="10" customFormat="1" ht="15" x14ac:dyDescent="0.2">
      <c r="D4878" s="56"/>
      <c r="E4878" s="56"/>
    </row>
    <row r="4879" spans="4:5" s="10" customFormat="1" ht="15" x14ac:dyDescent="0.2">
      <c r="D4879" s="56"/>
      <c r="E4879" s="56"/>
    </row>
    <row r="4880" spans="4:5" s="10" customFormat="1" ht="15" x14ac:dyDescent="0.2">
      <c r="D4880" s="56"/>
      <c r="E4880" s="56"/>
    </row>
    <row r="4881" spans="4:5" s="10" customFormat="1" ht="15" x14ac:dyDescent="0.2">
      <c r="D4881" s="56"/>
      <c r="E4881" s="56"/>
    </row>
    <row r="4882" spans="4:5" s="10" customFormat="1" ht="15" x14ac:dyDescent="0.2">
      <c r="D4882" s="56"/>
      <c r="E4882" s="56"/>
    </row>
    <row r="4883" spans="4:5" s="10" customFormat="1" ht="15" x14ac:dyDescent="0.2">
      <c r="D4883" s="56"/>
      <c r="E4883" s="56"/>
    </row>
    <row r="4884" spans="4:5" s="10" customFormat="1" ht="15" x14ac:dyDescent="0.2">
      <c r="D4884" s="56"/>
      <c r="E4884" s="56"/>
    </row>
    <row r="4885" spans="4:5" s="10" customFormat="1" ht="15" x14ac:dyDescent="0.2">
      <c r="D4885" s="56"/>
      <c r="E4885" s="56"/>
    </row>
    <row r="4886" spans="4:5" s="10" customFormat="1" ht="15" x14ac:dyDescent="0.2">
      <c r="D4886" s="56"/>
      <c r="E4886" s="56"/>
    </row>
    <row r="4887" spans="4:5" s="10" customFormat="1" ht="15" x14ac:dyDescent="0.2">
      <c r="D4887" s="56"/>
      <c r="E4887" s="56"/>
    </row>
    <row r="4888" spans="4:5" s="10" customFormat="1" ht="15" x14ac:dyDescent="0.2">
      <c r="D4888" s="56"/>
      <c r="E4888" s="56"/>
    </row>
    <row r="4889" spans="4:5" s="10" customFormat="1" ht="15" x14ac:dyDescent="0.2">
      <c r="D4889" s="56"/>
      <c r="E4889" s="56"/>
    </row>
    <row r="4890" spans="4:5" s="10" customFormat="1" ht="15" x14ac:dyDescent="0.2">
      <c r="D4890" s="56"/>
      <c r="E4890" s="56"/>
    </row>
    <row r="4891" spans="4:5" s="10" customFormat="1" ht="15" x14ac:dyDescent="0.2">
      <c r="D4891" s="56"/>
      <c r="E4891" s="56"/>
    </row>
    <row r="4892" spans="4:5" s="10" customFormat="1" ht="15" x14ac:dyDescent="0.2">
      <c r="D4892" s="56"/>
      <c r="E4892" s="56"/>
    </row>
    <row r="4893" spans="4:5" s="10" customFormat="1" ht="15" x14ac:dyDescent="0.2">
      <c r="D4893" s="56"/>
      <c r="E4893" s="56"/>
    </row>
    <row r="4894" spans="4:5" s="10" customFormat="1" ht="15" x14ac:dyDescent="0.2">
      <c r="D4894" s="56"/>
      <c r="E4894" s="56"/>
    </row>
    <row r="4895" spans="4:5" s="10" customFormat="1" ht="15" x14ac:dyDescent="0.2">
      <c r="D4895" s="56"/>
      <c r="E4895" s="56"/>
    </row>
    <row r="4896" spans="4:5" s="10" customFormat="1" ht="15" x14ac:dyDescent="0.2">
      <c r="D4896" s="56"/>
      <c r="E4896" s="56"/>
    </row>
    <row r="4897" spans="4:5" s="10" customFormat="1" ht="15" x14ac:dyDescent="0.2">
      <c r="D4897" s="56"/>
      <c r="E4897" s="56"/>
    </row>
    <row r="4898" spans="4:5" s="10" customFormat="1" ht="15" x14ac:dyDescent="0.2">
      <c r="D4898" s="56"/>
      <c r="E4898" s="56"/>
    </row>
    <row r="4899" spans="4:5" s="10" customFormat="1" ht="15" x14ac:dyDescent="0.2">
      <c r="D4899" s="56"/>
      <c r="E4899" s="56"/>
    </row>
    <row r="4900" spans="4:5" s="10" customFormat="1" ht="15" x14ac:dyDescent="0.2">
      <c r="D4900" s="56"/>
      <c r="E4900" s="56"/>
    </row>
    <row r="4901" spans="4:5" s="10" customFormat="1" ht="15" x14ac:dyDescent="0.2">
      <c r="D4901" s="56"/>
      <c r="E4901" s="56"/>
    </row>
    <row r="4902" spans="4:5" s="10" customFormat="1" ht="15" x14ac:dyDescent="0.2">
      <c r="D4902" s="56"/>
      <c r="E4902" s="56"/>
    </row>
    <row r="4903" spans="4:5" s="10" customFormat="1" ht="15" x14ac:dyDescent="0.2">
      <c r="D4903" s="56"/>
      <c r="E4903" s="56"/>
    </row>
    <row r="4904" spans="4:5" s="10" customFormat="1" ht="15" x14ac:dyDescent="0.2">
      <c r="D4904" s="56"/>
      <c r="E4904" s="56"/>
    </row>
    <row r="4905" spans="4:5" s="10" customFormat="1" ht="15" x14ac:dyDescent="0.2">
      <c r="D4905" s="56"/>
      <c r="E4905" s="56"/>
    </row>
    <row r="4906" spans="4:5" s="10" customFormat="1" ht="15" x14ac:dyDescent="0.2">
      <c r="D4906" s="56"/>
      <c r="E4906" s="56"/>
    </row>
    <row r="4907" spans="4:5" s="10" customFormat="1" ht="15" x14ac:dyDescent="0.2">
      <c r="D4907" s="56"/>
      <c r="E4907" s="56"/>
    </row>
    <row r="4908" spans="4:5" s="10" customFormat="1" ht="15" x14ac:dyDescent="0.2">
      <c r="D4908" s="56"/>
      <c r="E4908" s="56"/>
    </row>
    <row r="4909" spans="4:5" s="10" customFormat="1" ht="15" x14ac:dyDescent="0.2">
      <c r="D4909" s="56"/>
      <c r="E4909" s="56"/>
    </row>
    <row r="4910" spans="4:5" s="10" customFormat="1" ht="15" x14ac:dyDescent="0.2">
      <c r="D4910" s="56"/>
      <c r="E4910" s="56"/>
    </row>
    <row r="4911" spans="4:5" s="10" customFormat="1" ht="15" x14ac:dyDescent="0.2">
      <c r="D4911" s="56"/>
      <c r="E4911" s="56"/>
    </row>
    <row r="4912" spans="4:5" s="10" customFormat="1" ht="15" x14ac:dyDescent="0.2">
      <c r="D4912" s="56"/>
      <c r="E4912" s="56"/>
    </row>
    <row r="4913" spans="4:5" s="10" customFormat="1" ht="15" x14ac:dyDescent="0.2">
      <c r="D4913" s="56"/>
      <c r="E4913" s="56"/>
    </row>
    <row r="4914" spans="4:5" s="10" customFormat="1" ht="15" x14ac:dyDescent="0.2">
      <c r="D4914" s="56"/>
      <c r="E4914" s="56"/>
    </row>
    <row r="4915" spans="4:5" s="10" customFormat="1" ht="15" x14ac:dyDescent="0.2">
      <c r="D4915" s="56"/>
      <c r="E4915" s="56"/>
    </row>
    <row r="4916" spans="4:5" s="10" customFormat="1" ht="15" x14ac:dyDescent="0.2">
      <c r="D4916" s="56"/>
      <c r="E4916" s="56"/>
    </row>
    <row r="4917" spans="4:5" s="10" customFormat="1" ht="15" x14ac:dyDescent="0.2">
      <c r="D4917" s="56"/>
      <c r="E4917" s="56"/>
    </row>
    <row r="4918" spans="4:5" s="10" customFormat="1" ht="15" x14ac:dyDescent="0.2">
      <c r="D4918" s="56"/>
      <c r="E4918" s="56"/>
    </row>
    <row r="4919" spans="4:5" s="10" customFormat="1" ht="15" x14ac:dyDescent="0.2">
      <c r="D4919" s="56"/>
      <c r="E4919" s="56"/>
    </row>
    <row r="4920" spans="4:5" s="10" customFormat="1" ht="15" x14ac:dyDescent="0.2">
      <c r="D4920" s="56"/>
      <c r="E4920" s="56"/>
    </row>
    <row r="4921" spans="4:5" s="10" customFormat="1" ht="15" x14ac:dyDescent="0.2">
      <c r="D4921" s="56"/>
      <c r="E4921" s="56"/>
    </row>
    <row r="4922" spans="4:5" s="10" customFormat="1" ht="15" x14ac:dyDescent="0.2">
      <c r="D4922" s="56"/>
      <c r="E4922" s="56"/>
    </row>
    <row r="4923" spans="4:5" s="10" customFormat="1" ht="15" x14ac:dyDescent="0.2">
      <c r="D4923" s="56"/>
      <c r="E4923" s="56"/>
    </row>
    <row r="4924" spans="4:5" s="10" customFormat="1" ht="15" x14ac:dyDescent="0.2">
      <c r="D4924" s="56"/>
      <c r="E4924" s="56"/>
    </row>
    <row r="4925" spans="4:5" s="10" customFormat="1" ht="15" x14ac:dyDescent="0.2">
      <c r="D4925" s="56"/>
      <c r="E4925" s="56"/>
    </row>
    <row r="4926" spans="4:5" s="10" customFormat="1" ht="15" x14ac:dyDescent="0.2">
      <c r="D4926" s="56"/>
      <c r="E4926" s="56"/>
    </row>
    <row r="4927" spans="4:5" s="10" customFormat="1" ht="15" x14ac:dyDescent="0.2">
      <c r="D4927" s="56"/>
      <c r="E4927" s="56"/>
    </row>
    <row r="4928" spans="4:5" s="10" customFormat="1" ht="15" x14ac:dyDescent="0.2">
      <c r="D4928" s="56"/>
      <c r="E4928" s="56"/>
    </row>
    <row r="4929" spans="4:5" s="10" customFormat="1" ht="15" x14ac:dyDescent="0.2">
      <c r="D4929" s="56"/>
      <c r="E4929" s="56"/>
    </row>
    <row r="4930" spans="4:5" s="10" customFormat="1" ht="15" x14ac:dyDescent="0.2">
      <c r="D4930" s="56"/>
      <c r="E4930" s="56"/>
    </row>
    <row r="4931" spans="4:5" s="10" customFormat="1" ht="15" x14ac:dyDescent="0.2">
      <c r="D4931" s="56"/>
      <c r="E4931" s="56"/>
    </row>
    <row r="4932" spans="4:5" s="10" customFormat="1" ht="15" x14ac:dyDescent="0.2">
      <c r="D4932" s="56"/>
      <c r="E4932" s="56"/>
    </row>
    <row r="4933" spans="4:5" s="10" customFormat="1" ht="15" x14ac:dyDescent="0.2">
      <c r="D4933" s="56"/>
      <c r="E4933" s="56"/>
    </row>
    <row r="4934" spans="4:5" s="10" customFormat="1" ht="15" x14ac:dyDescent="0.2">
      <c r="D4934" s="56"/>
      <c r="E4934" s="56"/>
    </row>
    <row r="4935" spans="4:5" s="10" customFormat="1" ht="15" x14ac:dyDescent="0.2">
      <c r="D4935" s="56"/>
      <c r="E4935" s="56"/>
    </row>
    <row r="4936" spans="4:5" s="10" customFormat="1" ht="15" x14ac:dyDescent="0.2">
      <c r="D4936" s="56"/>
      <c r="E4936" s="56"/>
    </row>
    <row r="4937" spans="4:5" s="10" customFormat="1" ht="15" x14ac:dyDescent="0.2">
      <c r="D4937" s="56"/>
      <c r="E4937" s="56"/>
    </row>
    <row r="4938" spans="4:5" s="10" customFormat="1" ht="15" x14ac:dyDescent="0.2">
      <c r="D4938" s="56"/>
      <c r="E4938" s="56"/>
    </row>
    <row r="4939" spans="4:5" s="10" customFormat="1" ht="15" x14ac:dyDescent="0.2">
      <c r="D4939" s="56"/>
      <c r="E4939" s="56"/>
    </row>
    <row r="4940" spans="4:5" s="10" customFormat="1" ht="15" x14ac:dyDescent="0.2">
      <c r="D4940" s="56"/>
      <c r="E4940" s="56"/>
    </row>
    <row r="4941" spans="4:5" s="10" customFormat="1" ht="15" x14ac:dyDescent="0.2">
      <c r="D4941" s="56"/>
      <c r="E4941" s="56"/>
    </row>
    <row r="4942" spans="4:5" s="10" customFormat="1" ht="15" x14ac:dyDescent="0.2">
      <c r="D4942" s="56"/>
      <c r="E4942" s="56"/>
    </row>
    <row r="4943" spans="4:5" s="10" customFormat="1" ht="15" x14ac:dyDescent="0.2">
      <c r="D4943" s="56"/>
      <c r="E4943" s="56"/>
    </row>
    <row r="4944" spans="4:5" s="10" customFormat="1" ht="15" x14ac:dyDescent="0.2">
      <c r="D4944" s="56"/>
      <c r="E4944" s="56"/>
    </row>
    <row r="4945" spans="4:5" s="10" customFormat="1" ht="15" x14ac:dyDescent="0.2">
      <c r="D4945" s="56"/>
      <c r="E4945" s="56"/>
    </row>
    <row r="4946" spans="4:5" s="10" customFormat="1" ht="15" x14ac:dyDescent="0.2">
      <c r="D4946" s="56"/>
      <c r="E4946" s="56"/>
    </row>
    <row r="4947" spans="4:5" s="10" customFormat="1" ht="15" x14ac:dyDescent="0.2">
      <c r="D4947" s="56"/>
      <c r="E4947" s="56"/>
    </row>
    <row r="4948" spans="4:5" s="10" customFormat="1" ht="15" x14ac:dyDescent="0.2">
      <c r="D4948" s="56"/>
      <c r="E4948" s="56"/>
    </row>
    <row r="4949" spans="4:5" s="10" customFormat="1" ht="15" x14ac:dyDescent="0.2">
      <c r="D4949" s="56"/>
      <c r="E4949" s="56"/>
    </row>
    <row r="4950" spans="4:5" s="10" customFormat="1" ht="15" x14ac:dyDescent="0.2">
      <c r="D4950" s="56"/>
      <c r="E4950" s="56"/>
    </row>
    <row r="4951" spans="4:5" s="10" customFormat="1" ht="15" x14ac:dyDescent="0.2">
      <c r="D4951" s="56"/>
      <c r="E4951" s="56"/>
    </row>
    <row r="4952" spans="4:5" s="10" customFormat="1" ht="15" x14ac:dyDescent="0.2">
      <c r="D4952" s="56"/>
      <c r="E4952" s="56"/>
    </row>
    <row r="4953" spans="4:5" s="10" customFormat="1" ht="15" x14ac:dyDescent="0.2">
      <c r="D4953" s="56"/>
      <c r="E4953" s="56"/>
    </row>
    <row r="4954" spans="4:5" s="10" customFormat="1" ht="15" x14ac:dyDescent="0.2">
      <c r="D4954" s="56"/>
      <c r="E4954" s="56"/>
    </row>
    <row r="4955" spans="4:5" s="10" customFormat="1" ht="15" x14ac:dyDescent="0.2">
      <c r="D4955" s="56"/>
      <c r="E4955" s="56"/>
    </row>
    <row r="4956" spans="4:5" s="10" customFormat="1" ht="15" x14ac:dyDescent="0.2">
      <c r="D4956" s="56"/>
      <c r="E4956" s="56"/>
    </row>
    <row r="4957" spans="4:5" s="10" customFormat="1" ht="15" x14ac:dyDescent="0.2">
      <c r="D4957" s="56"/>
      <c r="E4957" s="56"/>
    </row>
    <row r="4958" spans="4:5" s="10" customFormat="1" ht="15" x14ac:dyDescent="0.2">
      <c r="D4958" s="56"/>
      <c r="E4958" s="56"/>
    </row>
    <row r="4959" spans="4:5" s="10" customFormat="1" ht="15" x14ac:dyDescent="0.2">
      <c r="D4959" s="56"/>
      <c r="E4959" s="56"/>
    </row>
    <row r="4960" spans="4:5" s="10" customFormat="1" ht="15" x14ac:dyDescent="0.2">
      <c r="D4960" s="56"/>
      <c r="E4960" s="56"/>
    </row>
    <row r="4961" spans="4:5" s="10" customFormat="1" ht="15" x14ac:dyDescent="0.2">
      <c r="D4961" s="56"/>
      <c r="E4961" s="56"/>
    </row>
    <row r="4962" spans="4:5" s="10" customFormat="1" ht="15" x14ac:dyDescent="0.2">
      <c r="D4962" s="56"/>
      <c r="E4962" s="56"/>
    </row>
    <row r="4963" spans="4:5" s="10" customFormat="1" ht="15" x14ac:dyDescent="0.2">
      <c r="D4963" s="56"/>
      <c r="E4963" s="56"/>
    </row>
    <row r="4964" spans="4:5" s="10" customFormat="1" ht="15" x14ac:dyDescent="0.2">
      <c r="D4964" s="56"/>
      <c r="E4964" s="56"/>
    </row>
    <row r="4965" spans="4:5" s="10" customFormat="1" ht="15" x14ac:dyDescent="0.2">
      <c r="D4965" s="56"/>
      <c r="E4965" s="56"/>
    </row>
    <row r="4966" spans="4:5" s="10" customFormat="1" ht="15" x14ac:dyDescent="0.2">
      <c r="D4966" s="56"/>
      <c r="E4966" s="56"/>
    </row>
    <row r="4967" spans="4:5" s="10" customFormat="1" ht="15" x14ac:dyDescent="0.2">
      <c r="D4967" s="56"/>
      <c r="E4967" s="56"/>
    </row>
    <row r="4968" spans="4:5" s="10" customFormat="1" ht="15" x14ac:dyDescent="0.2">
      <c r="D4968" s="56"/>
      <c r="E4968" s="56"/>
    </row>
    <row r="4969" spans="4:5" s="10" customFormat="1" ht="15" x14ac:dyDescent="0.2">
      <c r="D4969" s="56"/>
      <c r="E4969" s="56"/>
    </row>
    <row r="4970" spans="4:5" s="10" customFormat="1" ht="15" x14ac:dyDescent="0.2">
      <c r="D4970" s="56"/>
      <c r="E4970" s="56"/>
    </row>
    <row r="4971" spans="4:5" s="10" customFormat="1" ht="15" x14ac:dyDescent="0.2">
      <c r="D4971" s="56"/>
      <c r="E4971" s="56"/>
    </row>
    <row r="4972" spans="4:5" s="10" customFormat="1" ht="15" x14ac:dyDescent="0.2">
      <c r="D4972" s="56"/>
      <c r="E4972" s="56"/>
    </row>
    <row r="4973" spans="4:5" s="10" customFormat="1" ht="15" x14ac:dyDescent="0.2">
      <c r="D4973" s="56"/>
      <c r="E4973" s="56"/>
    </row>
    <row r="4974" spans="4:5" s="10" customFormat="1" ht="15" x14ac:dyDescent="0.2">
      <c r="D4974" s="56"/>
      <c r="E4974" s="56"/>
    </row>
    <row r="4975" spans="4:5" s="10" customFormat="1" ht="15" x14ac:dyDescent="0.2">
      <c r="D4975" s="56"/>
      <c r="E4975" s="56"/>
    </row>
    <row r="4976" spans="4:5" s="10" customFormat="1" ht="15" x14ac:dyDescent="0.2">
      <c r="D4976" s="56"/>
      <c r="E4976" s="56"/>
    </row>
    <row r="4977" spans="4:5" s="10" customFormat="1" ht="15" x14ac:dyDescent="0.2">
      <c r="D4977" s="56"/>
      <c r="E4977" s="56"/>
    </row>
    <row r="4978" spans="4:5" s="10" customFormat="1" ht="15" x14ac:dyDescent="0.2">
      <c r="D4978" s="56"/>
      <c r="E4978" s="56"/>
    </row>
    <row r="4979" spans="4:5" s="10" customFormat="1" ht="15" x14ac:dyDescent="0.2">
      <c r="D4979" s="56"/>
      <c r="E4979" s="56"/>
    </row>
    <row r="4980" spans="4:5" s="10" customFormat="1" ht="15" x14ac:dyDescent="0.2">
      <c r="D4980" s="56"/>
      <c r="E4980" s="56"/>
    </row>
    <row r="4981" spans="4:5" s="10" customFormat="1" ht="15" x14ac:dyDescent="0.2">
      <c r="D4981" s="56"/>
      <c r="E4981" s="56"/>
    </row>
    <row r="4982" spans="4:5" s="10" customFormat="1" ht="15" x14ac:dyDescent="0.2">
      <c r="D4982" s="56"/>
      <c r="E4982" s="56"/>
    </row>
    <row r="4983" spans="4:5" s="10" customFormat="1" ht="15" x14ac:dyDescent="0.2">
      <c r="D4983" s="56"/>
      <c r="E4983" s="56"/>
    </row>
    <row r="4984" spans="4:5" s="10" customFormat="1" ht="15" x14ac:dyDescent="0.2">
      <c r="D4984" s="56"/>
      <c r="E4984" s="56"/>
    </row>
    <row r="4985" spans="4:5" s="10" customFormat="1" ht="15" x14ac:dyDescent="0.2">
      <c r="D4985" s="56"/>
      <c r="E4985" s="56"/>
    </row>
    <row r="4986" spans="4:5" s="10" customFormat="1" ht="15" x14ac:dyDescent="0.2">
      <c r="D4986" s="56"/>
      <c r="E4986" s="56"/>
    </row>
    <row r="4987" spans="4:5" s="10" customFormat="1" ht="15" x14ac:dyDescent="0.2">
      <c r="D4987" s="56"/>
      <c r="E4987" s="56"/>
    </row>
    <row r="4988" spans="4:5" s="10" customFormat="1" ht="15" x14ac:dyDescent="0.2">
      <c r="D4988" s="56"/>
      <c r="E4988" s="56"/>
    </row>
  </sheetData>
  <sheetProtection algorithmName="SHA-512" hashValue="/kDXwMt2i6lnB3AWB8i4lD4epha5tWKQnRehqcwPupYMxj7dLi/0/gbFHaG04elwESNnF9gGYE3LwRUO3R+D+w==" saltValue="bIellNzgQSl4pGlRrhkyrA==" spinCount="100000" sheet="1" selectLockedCells="1" selectUnlockedCells="1"/>
  <autoFilter ref="A1:W193" xr:uid="{00000000-0001-0000-0000-000000000000}"/>
  <sortState xmlns:xlrd2="http://schemas.microsoft.com/office/spreadsheetml/2017/richdata2" ref="A2:U4987">
    <sortCondition ref="B2:B309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F3BDD-3BDA-452A-8524-2091E8D0024B}">
  <dimension ref="A1:V193"/>
  <sheetViews>
    <sheetView workbookViewId="0"/>
  </sheetViews>
  <sheetFormatPr defaultRowHeight="15" x14ac:dyDescent="0.25"/>
  <cols>
    <col min="1" max="1" width="16" customWidth="1"/>
    <col min="2" max="2" width="18.7109375" customWidth="1"/>
    <col min="3" max="3" width="17.7109375" customWidth="1"/>
    <col min="5" max="5" width="0" hidden="1" customWidth="1"/>
    <col min="6" max="6" width="13.7109375" style="74" customWidth="1"/>
    <col min="7" max="14" width="13.7109375" hidden="1" customWidth="1"/>
    <col min="15" max="18" width="13.7109375" customWidth="1"/>
    <col min="19" max="19" width="13.7109375" hidden="1" customWidth="1"/>
    <col min="20" max="20" width="14" customWidth="1"/>
    <col min="21" max="21" width="14" style="76" customWidth="1"/>
    <col min="22" max="22" width="13.28515625" style="78" customWidth="1"/>
  </cols>
  <sheetData>
    <row r="1" spans="1:22" s="2" customFormat="1" x14ac:dyDescent="0.25">
      <c r="A1" s="2" t="s">
        <v>7</v>
      </c>
      <c r="B1" s="2" t="s">
        <v>0</v>
      </c>
      <c r="C1" s="2" t="s">
        <v>1</v>
      </c>
      <c r="D1" s="2" t="s">
        <v>2</v>
      </c>
      <c r="F1" s="73" t="s">
        <v>4</v>
      </c>
      <c r="G1" s="2" t="s">
        <v>20</v>
      </c>
      <c r="H1" s="2" t="s">
        <v>12</v>
      </c>
      <c r="I1" s="2" t="s">
        <v>8</v>
      </c>
      <c r="J1" s="2" t="s">
        <v>9</v>
      </c>
      <c r="K1" s="2" t="s">
        <v>10</v>
      </c>
      <c r="L1" s="2" t="s">
        <v>11</v>
      </c>
      <c r="N1" s="2" t="s">
        <v>5</v>
      </c>
      <c r="O1" s="2" t="s">
        <v>17</v>
      </c>
      <c r="P1" s="2" t="s">
        <v>13</v>
      </c>
      <c r="Q1" s="2" t="s">
        <v>14</v>
      </c>
      <c r="R1" s="2" t="s">
        <v>15</v>
      </c>
      <c r="S1" s="2" t="s">
        <v>24</v>
      </c>
      <c r="T1" s="2" t="s">
        <v>16</v>
      </c>
      <c r="U1" s="75" t="s">
        <v>6</v>
      </c>
      <c r="V1" s="77" t="s">
        <v>21</v>
      </c>
    </row>
    <row r="2" spans="1:22" x14ac:dyDescent="0.25">
      <c r="A2" t="s">
        <v>29</v>
      </c>
      <c r="B2" t="s">
        <v>350</v>
      </c>
      <c r="C2" t="s">
        <v>351</v>
      </c>
      <c r="D2">
        <v>429</v>
      </c>
      <c r="F2" s="74">
        <v>403.26</v>
      </c>
      <c r="G2">
        <v>403.26</v>
      </c>
      <c r="O2">
        <v>417</v>
      </c>
      <c r="P2">
        <v>78</v>
      </c>
      <c r="Q2" t="b">
        <v>1</v>
      </c>
      <c r="R2">
        <v>12.51</v>
      </c>
      <c r="S2">
        <v>0</v>
      </c>
      <c r="T2">
        <v>429.51</v>
      </c>
      <c r="U2" s="76">
        <v>1.065094479988097</v>
      </c>
      <c r="V2" s="78">
        <v>650.94479988097032</v>
      </c>
    </row>
    <row r="3" spans="1:22" x14ac:dyDescent="0.25">
      <c r="A3" t="s">
        <v>28</v>
      </c>
      <c r="B3" t="s">
        <v>320</v>
      </c>
      <c r="C3" t="s">
        <v>321</v>
      </c>
      <c r="D3">
        <v>720</v>
      </c>
      <c r="F3" s="74">
        <v>676.8</v>
      </c>
      <c r="G3">
        <v>676.8</v>
      </c>
      <c r="O3">
        <v>738</v>
      </c>
      <c r="P3">
        <v>73</v>
      </c>
      <c r="Q3" t="b">
        <v>1</v>
      </c>
      <c r="R3">
        <v>22.14</v>
      </c>
      <c r="S3">
        <v>0</v>
      </c>
      <c r="T3">
        <v>760.14</v>
      </c>
      <c r="U3" s="76">
        <v>1.1231382978723405</v>
      </c>
      <c r="V3" s="78">
        <v>1200</v>
      </c>
    </row>
    <row r="4" spans="1:22" x14ac:dyDescent="0.25">
      <c r="A4" t="s">
        <v>26</v>
      </c>
      <c r="B4" t="s">
        <v>161</v>
      </c>
      <c r="C4" t="s">
        <v>162</v>
      </c>
      <c r="D4">
        <v>366</v>
      </c>
      <c r="F4" s="74">
        <v>344.03999999999996</v>
      </c>
      <c r="G4">
        <v>344.03999999999996</v>
      </c>
      <c r="O4">
        <v>372</v>
      </c>
      <c r="P4">
        <v>83</v>
      </c>
      <c r="Q4" t="b">
        <v>0</v>
      </c>
      <c r="R4">
        <v>0</v>
      </c>
      <c r="S4">
        <v>0</v>
      </c>
      <c r="T4">
        <v>372</v>
      </c>
      <c r="U4" s="76">
        <v>1.0812696198116498</v>
      </c>
      <c r="V4" s="78">
        <v>812.69619811649818</v>
      </c>
    </row>
    <row r="5" spans="1:22" x14ac:dyDescent="0.25">
      <c r="A5" t="s">
        <v>26</v>
      </c>
      <c r="B5" t="s">
        <v>48</v>
      </c>
      <c r="C5" t="s">
        <v>49</v>
      </c>
      <c r="D5">
        <v>441</v>
      </c>
      <c r="F5" s="74">
        <v>414.53999999999996</v>
      </c>
      <c r="G5">
        <v>414.53999999999996</v>
      </c>
      <c r="H5" t="s">
        <v>404</v>
      </c>
      <c r="O5">
        <v>433</v>
      </c>
      <c r="P5">
        <v>74</v>
      </c>
      <c r="Q5" t="b">
        <v>1</v>
      </c>
      <c r="R5">
        <v>12.99</v>
      </c>
      <c r="S5">
        <v>0</v>
      </c>
      <c r="T5">
        <v>445.99</v>
      </c>
      <c r="U5" s="76">
        <v>1.0758672263231535</v>
      </c>
      <c r="V5" s="78">
        <v>758.67226323153454</v>
      </c>
    </row>
    <row r="6" spans="1:22" x14ac:dyDescent="0.25">
      <c r="A6" t="s">
        <v>28</v>
      </c>
      <c r="B6" t="s">
        <v>269</v>
      </c>
      <c r="C6" t="s">
        <v>270</v>
      </c>
      <c r="D6">
        <v>261</v>
      </c>
      <c r="F6" s="74">
        <v>245.33999999999997</v>
      </c>
      <c r="G6">
        <v>245.33999999999997</v>
      </c>
      <c r="O6">
        <v>223</v>
      </c>
      <c r="P6">
        <v>78</v>
      </c>
      <c r="Q6" t="b">
        <v>1</v>
      </c>
      <c r="R6">
        <v>6.6899999999999995</v>
      </c>
      <c r="S6">
        <v>0</v>
      </c>
      <c r="T6">
        <v>229.69</v>
      </c>
      <c r="U6" s="76">
        <v>0.93621097252792052</v>
      </c>
      <c r="V6" s="78">
        <v>0</v>
      </c>
    </row>
    <row r="7" spans="1:22" x14ac:dyDescent="0.25">
      <c r="A7" t="s">
        <v>2036</v>
      </c>
      <c r="B7" t="s">
        <v>233</v>
      </c>
      <c r="C7" t="s">
        <v>234</v>
      </c>
      <c r="D7">
        <v>393</v>
      </c>
      <c r="F7" s="74">
        <v>369.41999999999996</v>
      </c>
      <c r="G7">
        <v>0</v>
      </c>
      <c r="H7" t="s">
        <v>416</v>
      </c>
      <c r="I7" t="s">
        <v>407</v>
      </c>
      <c r="O7" t="s">
        <v>2037</v>
      </c>
      <c r="P7" t="s">
        <v>2037</v>
      </c>
      <c r="Q7" t="b">
        <v>0</v>
      </c>
      <c r="R7">
        <v>0</v>
      </c>
      <c r="S7">
        <v>0</v>
      </c>
      <c r="T7" t="e">
        <v>#VALUE!</v>
      </c>
      <c r="U7" s="76" t="e">
        <v>#VALUE!</v>
      </c>
    </row>
    <row r="8" spans="1:22" x14ac:dyDescent="0.25">
      <c r="A8" t="s">
        <v>29</v>
      </c>
      <c r="B8" t="s">
        <v>46</v>
      </c>
      <c r="C8" t="s">
        <v>47</v>
      </c>
      <c r="D8">
        <v>465</v>
      </c>
      <c r="F8" s="74">
        <v>437.09999999999997</v>
      </c>
      <c r="G8">
        <v>437.09999999999997</v>
      </c>
      <c r="O8">
        <v>439</v>
      </c>
      <c r="P8">
        <v>78</v>
      </c>
      <c r="Q8" t="b">
        <v>1</v>
      </c>
      <c r="R8">
        <v>13.17</v>
      </c>
      <c r="S8">
        <v>0</v>
      </c>
      <c r="T8">
        <v>452.17</v>
      </c>
      <c r="U8" s="76">
        <v>1.0344772363303594</v>
      </c>
      <c r="V8" s="78">
        <v>344.77236330359375</v>
      </c>
    </row>
    <row r="9" spans="1:22" x14ac:dyDescent="0.25">
      <c r="A9" t="s">
        <v>28</v>
      </c>
      <c r="B9" t="s">
        <v>89</v>
      </c>
      <c r="C9" t="s">
        <v>90</v>
      </c>
      <c r="D9">
        <v>491</v>
      </c>
      <c r="F9" s="74">
        <v>461.53999999999996</v>
      </c>
      <c r="G9">
        <v>461.53999999999996</v>
      </c>
      <c r="H9" t="s">
        <v>404</v>
      </c>
      <c r="I9" t="s">
        <v>405</v>
      </c>
      <c r="L9" t="s">
        <v>417</v>
      </c>
      <c r="O9">
        <v>498</v>
      </c>
      <c r="P9">
        <v>77</v>
      </c>
      <c r="Q9" t="b">
        <v>1</v>
      </c>
      <c r="R9">
        <v>14.94</v>
      </c>
      <c r="S9">
        <v>0</v>
      </c>
      <c r="T9">
        <v>512.94000000000005</v>
      </c>
      <c r="U9" s="76">
        <v>1.111366295445682</v>
      </c>
      <c r="V9" s="78">
        <v>1113.66295445682</v>
      </c>
    </row>
    <row r="10" spans="1:22" x14ac:dyDescent="0.25">
      <c r="A10" t="s">
        <v>26</v>
      </c>
      <c r="B10" t="s">
        <v>245</v>
      </c>
      <c r="C10" t="s">
        <v>246</v>
      </c>
      <c r="D10">
        <v>400</v>
      </c>
      <c r="F10" s="74">
        <v>376</v>
      </c>
      <c r="G10">
        <v>376</v>
      </c>
      <c r="O10">
        <v>393</v>
      </c>
      <c r="P10">
        <v>77</v>
      </c>
      <c r="Q10" t="b">
        <v>1</v>
      </c>
      <c r="R10">
        <v>11.79</v>
      </c>
      <c r="S10">
        <v>0</v>
      </c>
      <c r="T10">
        <v>404.79</v>
      </c>
      <c r="U10" s="76">
        <v>1.0765691489361702</v>
      </c>
      <c r="V10" s="78">
        <v>765.69148936170177</v>
      </c>
    </row>
    <row r="11" spans="1:22" x14ac:dyDescent="0.25">
      <c r="A11" t="s">
        <v>26</v>
      </c>
      <c r="B11" t="s">
        <v>360</v>
      </c>
      <c r="C11" t="s">
        <v>361</v>
      </c>
      <c r="D11">
        <v>342</v>
      </c>
      <c r="F11" s="74">
        <v>321.47999999999996</v>
      </c>
      <c r="G11">
        <v>321.47999999999996</v>
      </c>
      <c r="O11">
        <v>332</v>
      </c>
      <c r="P11">
        <v>76</v>
      </c>
      <c r="Q11" t="b">
        <v>1</v>
      </c>
      <c r="R11">
        <v>9.9599999999999991</v>
      </c>
      <c r="S11">
        <v>0</v>
      </c>
      <c r="T11">
        <v>341.96</v>
      </c>
      <c r="U11" s="76">
        <v>1.0637053626975239</v>
      </c>
      <c r="V11" s="78">
        <v>637.05362697523913</v>
      </c>
    </row>
    <row r="12" spans="1:22" x14ac:dyDescent="0.25">
      <c r="A12" t="s">
        <v>28</v>
      </c>
      <c r="B12" t="s">
        <v>322</v>
      </c>
      <c r="C12" t="s">
        <v>323</v>
      </c>
      <c r="D12">
        <v>366</v>
      </c>
      <c r="F12" s="74">
        <v>344.03999999999996</v>
      </c>
      <c r="G12">
        <v>344.03999999999996</v>
      </c>
      <c r="O12">
        <v>373</v>
      </c>
      <c r="P12">
        <v>75</v>
      </c>
      <c r="Q12" t="b">
        <v>1</v>
      </c>
      <c r="R12">
        <v>11.19</v>
      </c>
      <c r="S12">
        <v>0</v>
      </c>
      <c r="T12">
        <v>384.19</v>
      </c>
      <c r="U12" s="76">
        <v>1.1167015463318219</v>
      </c>
      <c r="V12" s="78">
        <v>1167.0154633182194</v>
      </c>
    </row>
    <row r="13" spans="1:22" x14ac:dyDescent="0.25">
      <c r="A13" t="s">
        <v>29</v>
      </c>
      <c r="B13" t="s">
        <v>376</v>
      </c>
      <c r="C13" t="s">
        <v>377</v>
      </c>
      <c r="D13">
        <v>586</v>
      </c>
      <c r="F13" s="74">
        <v>550.83999999999992</v>
      </c>
      <c r="G13">
        <v>550.83999999999992</v>
      </c>
      <c r="O13">
        <v>587</v>
      </c>
      <c r="P13">
        <v>87</v>
      </c>
      <c r="Q13" t="b">
        <v>0</v>
      </c>
      <c r="R13">
        <v>0</v>
      </c>
      <c r="S13">
        <v>0</v>
      </c>
      <c r="T13">
        <v>587</v>
      </c>
      <c r="U13" s="76">
        <v>1.0656451964272748</v>
      </c>
      <c r="V13" s="78">
        <v>656.45196427274846</v>
      </c>
    </row>
    <row r="14" spans="1:22" x14ac:dyDescent="0.25">
      <c r="A14" t="s">
        <v>26</v>
      </c>
      <c r="B14" t="s">
        <v>163</v>
      </c>
      <c r="C14" t="s">
        <v>164</v>
      </c>
      <c r="D14">
        <v>365</v>
      </c>
      <c r="F14" s="74">
        <v>343.09999999999997</v>
      </c>
      <c r="G14">
        <v>343.09999999999997</v>
      </c>
      <c r="H14" t="s">
        <v>404</v>
      </c>
      <c r="I14" t="s">
        <v>411</v>
      </c>
      <c r="J14" t="s">
        <v>408</v>
      </c>
      <c r="O14">
        <v>373</v>
      </c>
      <c r="P14">
        <v>77</v>
      </c>
      <c r="Q14" t="b">
        <v>1</v>
      </c>
      <c r="R14">
        <v>11.19</v>
      </c>
      <c r="S14">
        <v>0</v>
      </c>
      <c r="T14">
        <v>384.19</v>
      </c>
      <c r="U14" s="76">
        <v>1.1197610026231422</v>
      </c>
      <c r="V14" s="78">
        <v>1197.6100262314214</v>
      </c>
    </row>
    <row r="15" spans="1:22" x14ac:dyDescent="0.25">
      <c r="A15" t="s">
        <v>29</v>
      </c>
      <c r="B15" t="s">
        <v>261</v>
      </c>
      <c r="C15" t="s">
        <v>262</v>
      </c>
      <c r="D15">
        <v>354</v>
      </c>
      <c r="F15" s="74">
        <v>332.76</v>
      </c>
      <c r="G15">
        <v>332.76</v>
      </c>
      <c r="H15" t="s">
        <v>404</v>
      </c>
      <c r="I15" t="s">
        <v>407</v>
      </c>
      <c r="J15" t="s">
        <v>415</v>
      </c>
      <c r="O15">
        <v>346</v>
      </c>
      <c r="P15">
        <v>78</v>
      </c>
      <c r="Q15" t="b">
        <v>1</v>
      </c>
      <c r="R15">
        <v>10.379999999999999</v>
      </c>
      <c r="S15">
        <v>0</v>
      </c>
      <c r="T15">
        <v>356.38</v>
      </c>
      <c r="U15" s="76">
        <v>1.0709820891934128</v>
      </c>
      <c r="V15" s="78">
        <v>709.82089193412753</v>
      </c>
    </row>
    <row r="16" spans="1:22" x14ac:dyDescent="0.25">
      <c r="A16" t="s">
        <v>25</v>
      </c>
      <c r="B16" t="s">
        <v>398</v>
      </c>
      <c r="C16" t="s">
        <v>399</v>
      </c>
      <c r="D16">
        <v>458</v>
      </c>
      <c r="F16" s="74">
        <v>430.52</v>
      </c>
      <c r="G16">
        <v>430.52</v>
      </c>
      <c r="H16" t="s">
        <v>404</v>
      </c>
      <c r="I16" t="s">
        <v>430</v>
      </c>
      <c r="L16" t="s">
        <v>431</v>
      </c>
      <c r="O16">
        <v>471</v>
      </c>
      <c r="P16">
        <v>88</v>
      </c>
      <c r="Q16" t="b">
        <v>0</v>
      </c>
      <c r="R16">
        <v>0</v>
      </c>
      <c r="S16">
        <v>0</v>
      </c>
      <c r="T16">
        <v>471</v>
      </c>
      <c r="U16" s="76">
        <v>1.0940258292297687</v>
      </c>
      <c r="V16" s="78">
        <v>940.25829229768658</v>
      </c>
    </row>
    <row r="17" spans="1:22" x14ac:dyDescent="0.25">
      <c r="A17" t="s">
        <v>25</v>
      </c>
      <c r="B17" t="s">
        <v>334</v>
      </c>
      <c r="C17" t="s">
        <v>335</v>
      </c>
      <c r="D17">
        <v>578</v>
      </c>
      <c r="F17" s="74">
        <v>543.31999999999994</v>
      </c>
      <c r="G17">
        <v>543.31999999999994</v>
      </c>
      <c r="O17">
        <v>582</v>
      </c>
      <c r="P17">
        <v>76</v>
      </c>
      <c r="Q17" t="b">
        <v>1</v>
      </c>
      <c r="R17">
        <v>17.46</v>
      </c>
      <c r="S17">
        <v>0</v>
      </c>
      <c r="T17">
        <v>599.46</v>
      </c>
      <c r="U17" s="76">
        <v>1.1033276890230437</v>
      </c>
      <c r="V17" s="78">
        <v>1033.2768902304367</v>
      </c>
    </row>
    <row r="18" spans="1:22" x14ac:dyDescent="0.25">
      <c r="A18" t="s">
        <v>25</v>
      </c>
      <c r="B18" t="s">
        <v>354</v>
      </c>
      <c r="C18" t="s">
        <v>355</v>
      </c>
      <c r="D18">
        <v>408</v>
      </c>
      <c r="E18" t="s">
        <v>441</v>
      </c>
      <c r="F18" s="74">
        <v>383.52</v>
      </c>
      <c r="G18">
        <v>383.52</v>
      </c>
      <c r="H18" t="s">
        <v>404</v>
      </c>
      <c r="I18" t="s">
        <v>407</v>
      </c>
      <c r="J18" t="s">
        <v>438</v>
      </c>
      <c r="O18">
        <v>304</v>
      </c>
      <c r="P18">
        <v>76</v>
      </c>
      <c r="Q18" t="b">
        <v>1</v>
      </c>
      <c r="R18">
        <v>9.1199999999999992</v>
      </c>
      <c r="S18">
        <v>0</v>
      </c>
      <c r="T18">
        <v>313.12</v>
      </c>
      <c r="U18" s="76">
        <v>0.81643721318314566</v>
      </c>
      <c r="V18" s="78">
        <v>0</v>
      </c>
    </row>
    <row r="19" spans="1:22" x14ac:dyDescent="0.25">
      <c r="A19" t="s">
        <v>25</v>
      </c>
      <c r="B19" t="s">
        <v>241</v>
      </c>
      <c r="C19" t="s">
        <v>242</v>
      </c>
      <c r="D19">
        <v>237</v>
      </c>
      <c r="F19" s="74">
        <v>222.78</v>
      </c>
      <c r="G19">
        <v>222.78</v>
      </c>
      <c r="O19">
        <v>201</v>
      </c>
      <c r="P19">
        <v>80</v>
      </c>
      <c r="Q19" t="b">
        <v>0</v>
      </c>
      <c r="R19">
        <v>0</v>
      </c>
      <c r="S19">
        <v>0</v>
      </c>
      <c r="T19">
        <v>201</v>
      </c>
      <c r="U19" s="76">
        <v>0.90223538917317536</v>
      </c>
      <c r="V19" s="78">
        <v>0</v>
      </c>
    </row>
    <row r="20" spans="1:22" x14ac:dyDescent="0.25">
      <c r="A20" t="s">
        <v>26</v>
      </c>
      <c r="B20" t="s">
        <v>223</v>
      </c>
      <c r="C20" t="s">
        <v>224</v>
      </c>
      <c r="D20">
        <v>298</v>
      </c>
      <c r="F20" s="74">
        <v>280.12</v>
      </c>
      <c r="G20">
        <v>280.12</v>
      </c>
      <c r="O20">
        <v>305</v>
      </c>
      <c r="P20">
        <v>76</v>
      </c>
      <c r="Q20" t="b">
        <v>1</v>
      </c>
      <c r="R20">
        <v>9.15</v>
      </c>
      <c r="S20">
        <v>0</v>
      </c>
      <c r="T20">
        <v>314.14999999999998</v>
      </c>
      <c r="U20" s="76">
        <v>1.1214836498643437</v>
      </c>
      <c r="V20" s="78">
        <v>1200</v>
      </c>
    </row>
    <row r="21" spans="1:22" x14ac:dyDescent="0.25">
      <c r="A21" t="s">
        <v>28</v>
      </c>
      <c r="B21" t="s">
        <v>101</v>
      </c>
      <c r="C21" t="s">
        <v>102</v>
      </c>
      <c r="D21">
        <v>283</v>
      </c>
      <c r="E21" t="s">
        <v>441</v>
      </c>
      <c r="F21" s="74">
        <v>266.02</v>
      </c>
      <c r="G21">
        <v>266.02</v>
      </c>
      <c r="H21" t="s">
        <v>416</v>
      </c>
      <c r="I21" t="s">
        <v>407</v>
      </c>
      <c r="J21" t="s">
        <v>421</v>
      </c>
      <c r="O21">
        <v>277</v>
      </c>
      <c r="P21">
        <v>79</v>
      </c>
      <c r="Q21" t="b">
        <v>0</v>
      </c>
      <c r="R21">
        <v>0</v>
      </c>
      <c r="S21">
        <v>0</v>
      </c>
      <c r="T21">
        <v>277</v>
      </c>
      <c r="U21" s="76">
        <v>1.0412750920983385</v>
      </c>
      <c r="V21" s="78">
        <v>412.75092098338462</v>
      </c>
    </row>
    <row r="22" spans="1:22" x14ac:dyDescent="0.25">
      <c r="A22" t="s">
        <v>26</v>
      </c>
      <c r="B22" t="s">
        <v>88</v>
      </c>
      <c r="C22" t="s">
        <v>621</v>
      </c>
      <c r="D22">
        <v>459</v>
      </c>
      <c r="F22" s="74">
        <v>431.46</v>
      </c>
      <c r="G22">
        <v>431.46</v>
      </c>
      <c r="H22" t="s">
        <v>404</v>
      </c>
      <c r="I22" t="s">
        <v>407</v>
      </c>
      <c r="O22">
        <v>455</v>
      </c>
      <c r="P22">
        <v>76</v>
      </c>
      <c r="Q22" t="b">
        <v>1</v>
      </c>
      <c r="R22">
        <v>13.65</v>
      </c>
      <c r="S22">
        <v>0</v>
      </c>
      <c r="T22">
        <v>468.65</v>
      </c>
      <c r="U22" s="76">
        <v>1.0861957075974598</v>
      </c>
      <c r="V22" s="78">
        <v>861.95707597459761</v>
      </c>
    </row>
    <row r="23" spans="1:22" x14ac:dyDescent="0.25">
      <c r="A23" t="s">
        <v>26</v>
      </c>
      <c r="B23" t="s">
        <v>205</v>
      </c>
      <c r="C23" t="s">
        <v>206</v>
      </c>
      <c r="D23">
        <v>446</v>
      </c>
      <c r="F23" s="74">
        <v>419.23999999999995</v>
      </c>
      <c r="G23">
        <v>419.23999999999995</v>
      </c>
      <c r="O23">
        <v>457</v>
      </c>
      <c r="P23">
        <v>76</v>
      </c>
      <c r="Q23" t="b">
        <v>1</v>
      </c>
      <c r="R23">
        <v>13.709999999999999</v>
      </c>
      <c r="S23">
        <v>0</v>
      </c>
      <c r="T23">
        <v>470.71</v>
      </c>
      <c r="U23" s="76">
        <v>1.1227697738765385</v>
      </c>
      <c r="V23" s="78">
        <v>1200</v>
      </c>
    </row>
    <row r="24" spans="1:22" x14ac:dyDescent="0.25">
      <c r="A24" t="s">
        <v>29</v>
      </c>
      <c r="B24" t="s">
        <v>255</v>
      </c>
      <c r="C24" t="s">
        <v>256</v>
      </c>
      <c r="D24">
        <v>448</v>
      </c>
      <c r="F24" s="74">
        <v>421.12</v>
      </c>
      <c r="G24">
        <v>421.12</v>
      </c>
      <c r="O24">
        <v>458</v>
      </c>
      <c r="P24">
        <v>78</v>
      </c>
      <c r="Q24" t="b">
        <v>1</v>
      </c>
      <c r="R24">
        <v>13.74</v>
      </c>
      <c r="S24">
        <v>0</v>
      </c>
      <c r="T24">
        <v>471.74</v>
      </c>
      <c r="U24" s="76">
        <v>1.1202032674772036</v>
      </c>
      <c r="V24" s="78">
        <v>1200</v>
      </c>
    </row>
    <row r="25" spans="1:22" x14ac:dyDescent="0.25">
      <c r="A25" t="s">
        <v>26</v>
      </c>
      <c r="B25" t="s">
        <v>99</v>
      </c>
      <c r="C25" t="s">
        <v>100</v>
      </c>
      <c r="D25">
        <v>382</v>
      </c>
      <c r="F25" s="74">
        <v>359.08</v>
      </c>
      <c r="G25">
        <v>359.08</v>
      </c>
      <c r="H25" t="s">
        <v>404</v>
      </c>
      <c r="I25" t="s">
        <v>407</v>
      </c>
      <c r="J25" t="s">
        <v>420</v>
      </c>
      <c r="O25">
        <v>384</v>
      </c>
      <c r="P25">
        <v>77</v>
      </c>
      <c r="Q25" t="b">
        <v>1</v>
      </c>
      <c r="R25">
        <v>11.52</v>
      </c>
      <c r="S25">
        <v>0</v>
      </c>
      <c r="T25">
        <v>395.52</v>
      </c>
      <c r="U25" s="76">
        <v>1.1014815639968809</v>
      </c>
      <c r="V25" s="78">
        <v>1014.8156399688091</v>
      </c>
    </row>
    <row r="26" spans="1:22" x14ac:dyDescent="0.25">
      <c r="A26" t="s">
        <v>29</v>
      </c>
      <c r="B26" t="s">
        <v>221</v>
      </c>
      <c r="C26" t="s">
        <v>222</v>
      </c>
      <c r="D26">
        <v>477</v>
      </c>
      <c r="F26" s="74">
        <v>448.38</v>
      </c>
      <c r="G26">
        <v>448.38</v>
      </c>
      <c r="O26">
        <v>488</v>
      </c>
      <c r="P26">
        <v>77</v>
      </c>
      <c r="Q26" t="b">
        <v>1</v>
      </c>
      <c r="R26">
        <v>14.639999999999999</v>
      </c>
      <c r="S26">
        <v>0</v>
      </c>
      <c r="T26">
        <v>502.64</v>
      </c>
      <c r="U26" s="76">
        <v>1.1210134261117801</v>
      </c>
      <c r="V26" s="78">
        <v>1200</v>
      </c>
    </row>
    <row r="27" spans="1:22" x14ac:dyDescent="0.25">
      <c r="B27" t="s">
        <v>155</v>
      </c>
      <c r="C27" t="s">
        <v>156</v>
      </c>
      <c r="D27">
        <v>547</v>
      </c>
      <c r="F27" s="74">
        <v>514.17999999999995</v>
      </c>
      <c r="G27">
        <v>514.17999999999995</v>
      </c>
      <c r="O27">
        <v>0</v>
      </c>
      <c r="P27">
        <v>0</v>
      </c>
      <c r="Q27" t="b">
        <v>0</v>
      </c>
      <c r="R27">
        <v>0</v>
      </c>
      <c r="S27">
        <v>0</v>
      </c>
      <c r="T27">
        <v>0</v>
      </c>
      <c r="U27" s="76">
        <v>0</v>
      </c>
      <c r="V27" s="78">
        <v>0</v>
      </c>
    </row>
    <row r="28" spans="1:22" x14ac:dyDescent="0.25">
      <c r="A28" t="s">
        <v>2036</v>
      </c>
      <c r="B28" t="s">
        <v>155</v>
      </c>
      <c r="C28" t="s">
        <v>299</v>
      </c>
      <c r="D28">
        <v>547</v>
      </c>
      <c r="F28" s="74">
        <v>514.17999999999995</v>
      </c>
      <c r="G28">
        <v>0</v>
      </c>
      <c r="O28" t="s">
        <v>2037</v>
      </c>
      <c r="P28" t="s">
        <v>2037</v>
      </c>
      <c r="Q28" t="b">
        <v>0</v>
      </c>
      <c r="R28">
        <v>0</v>
      </c>
      <c r="S28">
        <v>0</v>
      </c>
      <c r="T28" t="e">
        <v>#VALUE!</v>
      </c>
      <c r="U28" s="76" t="e">
        <v>#VALUE!</v>
      </c>
    </row>
    <row r="29" spans="1:22" x14ac:dyDescent="0.25">
      <c r="A29" t="s">
        <v>28</v>
      </c>
      <c r="B29" t="s">
        <v>193</v>
      </c>
      <c r="C29" t="s">
        <v>194</v>
      </c>
      <c r="D29">
        <v>356</v>
      </c>
      <c r="F29" s="74">
        <v>334.64</v>
      </c>
      <c r="G29">
        <v>334.64</v>
      </c>
      <c r="O29">
        <v>364</v>
      </c>
      <c r="P29">
        <v>77</v>
      </c>
      <c r="Q29" t="b">
        <v>1</v>
      </c>
      <c r="R29">
        <v>10.92</v>
      </c>
      <c r="S29">
        <v>0</v>
      </c>
      <c r="T29">
        <v>374.92</v>
      </c>
      <c r="U29" s="76">
        <v>1.120368156825245</v>
      </c>
      <c r="V29" s="78">
        <v>1200</v>
      </c>
    </row>
    <row r="30" spans="1:22" x14ac:dyDescent="0.25">
      <c r="A30" t="s">
        <v>29</v>
      </c>
      <c r="B30" t="s">
        <v>243</v>
      </c>
      <c r="C30" t="s">
        <v>244</v>
      </c>
      <c r="D30">
        <v>417</v>
      </c>
      <c r="F30" s="74">
        <v>391.97999999999996</v>
      </c>
      <c r="G30">
        <v>391.97999999999996</v>
      </c>
      <c r="H30" t="s">
        <v>416</v>
      </c>
      <c r="I30" t="s">
        <v>407</v>
      </c>
      <c r="J30" t="s">
        <v>421</v>
      </c>
      <c r="O30">
        <v>424</v>
      </c>
      <c r="P30">
        <v>78</v>
      </c>
      <c r="Q30" t="b">
        <v>1</v>
      </c>
      <c r="R30">
        <v>12.719999999999999</v>
      </c>
      <c r="S30">
        <v>0</v>
      </c>
      <c r="T30">
        <v>436.72</v>
      </c>
      <c r="U30" s="76">
        <v>1.1141384764528803</v>
      </c>
      <c r="V30" s="78">
        <v>1141.3847645288033</v>
      </c>
    </row>
    <row r="31" spans="1:22" x14ac:dyDescent="0.25">
      <c r="A31" t="s">
        <v>26</v>
      </c>
      <c r="B31" t="s">
        <v>36</v>
      </c>
      <c r="C31" t="s">
        <v>37</v>
      </c>
      <c r="D31">
        <v>323</v>
      </c>
      <c r="F31" s="74">
        <v>303.62</v>
      </c>
      <c r="G31">
        <v>303.62</v>
      </c>
      <c r="O31">
        <v>330</v>
      </c>
      <c r="P31">
        <v>77</v>
      </c>
      <c r="Q31" t="b">
        <v>1</v>
      </c>
      <c r="R31">
        <v>9.9</v>
      </c>
      <c r="S31">
        <v>0</v>
      </c>
      <c r="T31">
        <v>339.9</v>
      </c>
      <c r="U31" s="76">
        <v>1.1194914696001581</v>
      </c>
      <c r="V31" s="78">
        <v>1194.914696001581</v>
      </c>
    </row>
    <row r="32" spans="1:22" x14ac:dyDescent="0.25">
      <c r="A32" t="s">
        <v>25</v>
      </c>
      <c r="B32" t="s">
        <v>40</v>
      </c>
      <c r="C32" t="s">
        <v>41</v>
      </c>
      <c r="D32">
        <v>557</v>
      </c>
      <c r="F32" s="74">
        <v>523.57999999999993</v>
      </c>
      <c r="G32">
        <v>523.57999999999993</v>
      </c>
      <c r="O32">
        <v>558</v>
      </c>
      <c r="P32">
        <v>76</v>
      </c>
      <c r="Q32" t="b">
        <v>1</v>
      </c>
      <c r="R32">
        <v>16.739999999999998</v>
      </c>
      <c r="S32">
        <v>0</v>
      </c>
      <c r="T32">
        <v>574.74</v>
      </c>
      <c r="U32" s="76">
        <v>1.0977119064899348</v>
      </c>
      <c r="V32" s="78">
        <v>977.11906489934779</v>
      </c>
    </row>
    <row r="33" spans="1:22" x14ac:dyDescent="0.25">
      <c r="B33" t="s">
        <v>38</v>
      </c>
      <c r="C33" t="s">
        <v>39</v>
      </c>
      <c r="D33">
        <v>315</v>
      </c>
      <c r="F33" s="74">
        <v>296.09999999999997</v>
      </c>
      <c r="G33">
        <v>296.09999999999997</v>
      </c>
      <c r="O33">
        <v>0</v>
      </c>
      <c r="P33">
        <v>0</v>
      </c>
      <c r="Q33" t="b">
        <v>0</v>
      </c>
      <c r="R33">
        <v>0</v>
      </c>
      <c r="S33">
        <v>0</v>
      </c>
      <c r="T33">
        <v>0</v>
      </c>
      <c r="U33" s="76">
        <v>0</v>
      </c>
      <c r="V33" s="78">
        <v>0</v>
      </c>
    </row>
    <row r="34" spans="1:22" x14ac:dyDescent="0.25">
      <c r="A34" t="s">
        <v>28</v>
      </c>
      <c r="B34" t="s">
        <v>50</v>
      </c>
      <c r="C34" t="s">
        <v>51</v>
      </c>
      <c r="D34">
        <v>555</v>
      </c>
      <c r="F34" s="74">
        <v>521.69999999999993</v>
      </c>
      <c r="G34">
        <v>521.69999999999993</v>
      </c>
      <c r="H34" t="s">
        <v>404</v>
      </c>
      <c r="I34" t="s">
        <v>405</v>
      </c>
      <c r="L34" t="s">
        <v>406</v>
      </c>
      <c r="O34">
        <v>559</v>
      </c>
      <c r="P34">
        <v>73</v>
      </c>
      <c r="Q34" t="b">
        <v>1</v>
      </c>
      <c r="R34">
        <v>16.77</v>
      </c>
      <c r="S34">
        <v>0</v>
      </c>
      <c r="T34">
        <v>575.77</v>
      </c>
      <c r="U34" s="76">
        <v>1.1036419398121526</v>
      </c>
      <c r="V34" s="78">
        <v>1036.4193981215265</v>
      </c>
    </row>
    <row r="35" spans="1:22" x14ac:dyDescent="0.25">
      <c r="A35" t="s">
        <v>26</v>
      </c>
      <c r="B35" t="s">
        <v>169</v>
      </c>
      <c r="C35" t="s">
        <v>170</v>
      </c>
      <c r="D35">
        <v>491</v>
      </c>
      <c r="F35" s="74">
        <v>461.53999999999996</v>
      </c>
      <c r="G35">
        <v>461.53999999999996</v>
      </c>
      <c r="H35" t="s">
        <v>404</v>
      </c>
      <c r="I35" t="s">
        <v>407</v>
      </c>
      <c r="J35" t="s">
        <v>415</v>
      </c>
      <c r="O35">
        <v>502</v>
      </c>
      <c r="P35">
        <v>78</v>
      </c>
      <c r="Q35" t="b">
        <v>1</v>
      </c>
      <c r="R35">
        <v>15.059999999999999</v>
      </c>
      <c r="S35">
        <v>0</v>
      </c>
      <c r="T35">
        <v>517.05999999999995</v>
      </c>
      <c r="U35" s="76">
        <v>1.1202929323568922</v>
      </c>
      <c r="V35" s="78">
        <v>1200</v>
      </c>
    </row>
    <row r="36" spans="1:22" x14ac:dyDescent="0.25">
      <c r="A36" t="s">
        <v>28</v>
      </c>
      <c r="B36" t="s">
        <v>95</v>
      </c>
      <c r="C36" t="s">
        <v>96</v>
      </c>
      <c r="D36">
        <v>405</v>
      </c>
      <c r="F36" s="74">
        <v>380.7</v>
      </c>
      <c r="G36">
        <v>380.7</v>
      </c>
      <c r="O36">
        <v>410</v>
      </c>
      <c r="P36">
        <v>78</v>
      </c>
      <c r="Q36" t="b">
        <v>1</v>
      </c>
      <c r="R36">
        <v>12.299999999999999</v>
      </c>
      <c r="S36">
        <v>0</v>
      </c>
      <c r="T36">
        <v>422.3</v>
      </c>
      <c r="U36" s="76">
        <v>1.1092723929603363</v>
      </c>
      <c r="V36" s="78">
        <v>1092.7239296033631</v>
      </c>
    </row>
    <row r="37" spans="1:22" x14ac:dyDescent="0.25">
      <c r="A37" t="s">
        <v>28</v>
      </c>
      <c r="B37" t="s">
        <v>338</v>
      </c>
      <c r="C37" t="s">
        <v>339</v>
      </c>
      <c r="D37">
        <v>247</v>
      </c>
      <c r="E37" t="s">
        <v>441</v>
      </c>
      <c r="F37" s="74">
        <v>232.17999999999998</v>
      </c>
      <c r="G37">
        <v>232.17999999999998</v>
      </c>
      <c r="I37" t="s">
        <v>405</v>
      </c>
      <c r="L37" t="s">
        <v>437</v>
      </c>
      <c r="O37">
        <v>286</v>
      </c>
      <c r="P37">
        <v>77</v>
      </c>
      <c r="Q37" t="b">
        <v>1</v>
      </c>
      <c r="R37">
        <v>8.58</v>
      </c>
      <c r="S37">
        <v>0</v>
      </c>
      <c r="T37">
        <v>294.58</v>
      </c>
      <c r="U37" s="76">
        <v>1.2687569988801792</v>
      </c>
      <c r="V37" s="78">
        <v>1200</v>
      </c>
    </row>
    <row r="38" spans="1:22" x14ac:dyDescent="0.25">
      <c r="A38" t="s">
        <v>26</v>
      </c>
      <c r="B38" t="s">
        <v>324</v>
      </c>
      <c r="C38" t="s">
        <v>325</v>
      </c>
      <c r="D38">
        <v>334</v>
      </c>
      <c r="F38" s="74">
        <v>313.95999999999998</v>
      </c>
      <c r="G38">
        <v>313.95999999999998</v>
      </c>
      <c r="O38">
        <v>315</v>
      </c>
      <c r="P38">
        <v>72</v>
      </c>
      <c r="Q38" t="b">
        <v>1</v>
      </c>
      <c r="R38">
        <v>9.4499999999999993</v>
      </c>
      <c r="S38">
        <v>0</v>
      </c>
      <c r="T38">
        <v>324.45</v>
      </c>
      <c r="U38" s="76">
        <v>1.0334118996050452</v>
      </c>
      <c r="V38" s="78">
        <v>334.11899605045204</v>
      </c>
    </row>
    <row r="39" spans="1:22" x14ac:dyDescent="0.25">
      <c r="A39" t="s">
        <v>26</v>
      </c>
      <c r="B39" t="s">
        <v>388</v>
      </c>
      <c r="C39" t="s">
        <v>389</v>
      </c>
      <c r="D39">
        <v>324</v>
      </c>
      <c r="F39" s="74">
        <v>304.56</v>
      </c>
      <c r="G39">
        <v>304.56</v>
      </c>
      <c r="H39" t="s">
        <v>404</v>
      </c>
      <c r="I39" t="s">
        <v>418</v>
      </c>
      <c r="K39" t="s">
        <v>440</v>
      </c>
      <c r="O39">
        <v>327</v>
      </c>
      <c r="P39">
        <v>75</v>
      </c>
      <c r="Q39" t="b">
        <v>1</v>
      </c>
      <c r="R39">
        <v>9.81</v>
      </c>
      <c r="S39">
        <v>0</v>
      </c>
      <c r="T39">
        <v>336.81</v>
      </c>
      <c r="U39" s="76">
        <v>1.1058904649330181</v>
      </c>
      <c r="V39" s="78">
        <v>1058.9046493301812</v>
      </c>
    </row>
    <row r="40" spans="1:22" x14ac:dyDescent="0.25">
      <c r="A40" t="s">
        <v>28</v>
      </c>
      <c r="B40" t="s">
        <v>300</v>
      </c>
      <c r="C40" t="s">
        <v>301</v>
      </c>
      <c r="D40">
        <v>349</v>
      </c>
      <c r="F40" s="74">
        <v>328.06</v>
      </c>
      <c r="G40">
        <v>328.06</v>
      </c>
      <c r="O40">
        <v>350</v>
      </c>
      <c r="P40">
        <v>77</v>
      </c>
      <c r="Q40" t="b">
        <v>1</v>
      </c>
      <c r="R40">
        <v>10.5</v>
      </c>
      <c r="S40">
        <v>0</v>
      </c>
      <c r="T40">
        <v>360.5</v>
      </c>
      <c r="U40" s="76">
        <v>1.0988843504237029</v>
      </c>
      <c r="V40" s="78">
        <v>988.84350423702915</v>
      </c>
    </row>
    <row r="41" spans="1:22" x14ac:dyDescent="0.25">
      <c r="A41" t="s">
        <v>29</v>
      </c>
      <c r="B41" t="s">
        <v>72</v>
      </c>
      <c r="C41" t="s">
        <v>73</v>
      </c>
      <c r="D41">
        <v>352</v>
      </c>
      <c r="F41" s="74">
        <v>330.88</v>
      </c>
      <c r="G41">
        <v>330.88</v>
      </c>
      <c r="O41">
        <v>353</v>
      </c>
      <c r="P41">
        <v>76</v>
      </c>
      <c r="Q41" t="b">
        <v>1</v>
      </c>
      <c r="R41">
        <v>10.59</v>
      </c>
      <c r="S41">
        <v>0</v>
      </c>
      <c r="T41">
        <v>363.59</v>
      </c>
      <c r="U41" s="76">
        <v>1.0988575918762089</v>
      </c>
      <c r="V41" s="78">
        <v>988.57591876208903</v>
      </c>
    </row>
    <row r="42" spans="1:22" x14ac:dyDescent="0.25">
      <c r="A42" t="s">
        <v>25</v>
      </c>
      <c r="B42" t="s">
        <v>402</v>
      </c>
      <c r="C42" t="s">
        <v>403</v>
      </c>
      <c r="D42">
        <v>588</v>
      </c>
      <c r="F42" s="74">
        <v>552.71999999999991</v>
      </c>
      <c r="G42">
        <v>552.71999999999991</v>
      </c>
      <c r="O42">
        <v>540</v>
      </c>
      <c r="P42">
        <v>78</v>
      </c>
      <c r="Q42" t="b">
        <v>1</v>
      </c>
      <c r="R42">
        <v>16.2</v>
      </c>
      <c r="S42">
        <v>0</v>
      </c>
      <c r="T42">
        <v>556.20000000000005</v>
      </c>
      <c r="U42" s="76">
        <v>1.0062961354754669</v>
      </c>
      <c r="V42" s="78">
        <v>62.961354754669244</v>
      </c>
    </row>
    <row r="43" spans="1:22" x14ac:dyDescent="0.25">
      <c r="A43" t="s">
        <v>25</v>
      </c>
      <c r="B43" t="s">
        <v>400</v>
      </c>
      <c r="C43" t="s">
        <v>401</v>
      </c>
      <c r="D43">
        <v>548</v>
      </c>
      <c r="F43" s="74">
        <v>515.12</v>
      </c>
      <c r="G43">
        <v>515.12</v>
      </c>
      <c r="O43">
        <v>525</v>
      </c>
      <c r="P43">
        <v>74</v>
      </c>
      <c r="Q43" t="b">
        <v>1</v>
      </c>
      <c r="R43">
        <v>15.75</v>
      </c>
      <c r="S43">
        <v>0</v>
      </c>
      <c r="T43">
        <v>540.75</v>
      </c>
      <c r="U43" s="76">
        <v>1.0497553968007454</v>
      </c>
      <c r="V43" s="78">
        <v>497.55396800745365</v>
      </c>
    </row>
    <row r="44" spans="1:22" x14ac:dyDescent="0.25">
      <c r="A44" t="s">
        <v>26</v>
      </c>
      <c r="B44" t="s">
        <v>235</v>
      </c>
      <c r="C44" t="s">
        <v>236</v>
      </c>
      <c r="D44">
        <v>377</v>
      </c>
      <c r="F44" s="74">
        <v>354.38</v>
      </c>
      <c r="G44">
        <v>354.38</v>
      </c>
      <c r="H44" t="s">
        <v>404</v>
      </c>
      <c r="I44" t="s">
        <v>405</v>
      </c>
      <c r="L44" t="s">
        <v>417</v>
      </c>
      <c r="O44">
        <v>385</v>
      </c>
      <c r="P44">
        <v>75</v>
      </c>
      <c r="Q44" t="b">
        <v>1</v>
      </c>
      <c r="R44">
        <v>11.549999999999999</v>
      </c>
      <c r="S44">
        <v>0</v>
      </c>
      <c r="T44">
        <v>396.55</v>
      </c>
      <c r="U44" s="76">
        <v>1.1189965573677974</v>
      </c>
      <c r="V44" s="78">
        <v>1189.9655736779735</v>
      </c>
    </row>
    <row r="45" spans="1:22" x14ac:dyDescent="0.25">
      <c r="B45" t="s">
        <v>312</v>
      </c>
      <c r="C45" t="s">
        <v>313</v>
      </c>
      <c r="D45">
        <v>494</v>
      </c>
      <c r="F45" s="74">
        <v>464.35999999999996</v>
      </c>
      <c r="G45">
        <v>464.35999999999996</v>
      </c>
      <c r="H45" t="s">
        <v>416</v>
      </c>
      <c r="I45" t="s">
        <v>405</v>
      </c>
      <c r="O45">
        <v>0</v>
      </c>
      <c r="P45">
        <v>0</v>
      </c>
      <c r="Q45" t="b">
        <v>0</v>
      </c>
      <c r="R45">
        <v>0</v>
      </c>
      <c r="S45">
        <v>0</v>
      </c>
      <c r="T45">
        <v>0</v>
      </c>
      <c r="U45" s="76">
        <v>0</v>
      </c>
      <c r="V45" s="78">
        <v>0</v>
      </c>
    </row>
    <row r="46" spans="1:22" x14ac:dyDescent="0.25">
      <c r="A46" t="s">
        <v>26</v>
      </c>
      <c r="B46" t="s">
        <v>76</v>
      </c>
      <c r="C46" t="s">
        <v>77</v>
      </c>
      <c r="D46">
        <v>476</v>
      </c>
      <c r="F46" s="74">
        <v>447.44</v>
      </c>
      <c r="G46">
        <v>447.44</v>
      </c>
      <c r="H46" t="s">
        <v>414</v>
      </c>
      <c r="O46">
        <v>478</v>
      </c>
      <c r="P46">
        <v>74</v>
      </c>
      <c r="Q46" t="b">
        <v>1</v>
      </c>
      <c r="R46">
        <v>14.34</v>
      </c>
      <c r="S46">
        <v>0</v>
      </c>
      <c r="T46">
        <v>492.34</v>
      </c>
      <c r="U46" s="76">
        <v>1.1003486500983373</v>
      </c>
      <c r="V46" s="78">
        <v>1003.4865009833727</v>
      </c>
    </row>
    <row r="47" spans="1:22" x14ac:dyDescent="0.25">
      <c r="A47" t="s">
        <v>28</v>
      </c>
      <c r="B47" t="s">
        <v>336</v>
      </c>
      <c r="C47" t="s">
        <v>337</v>
      </c>
      <c r="D47">
        <v>338</v>
      </c>
      <c r="F47" s="74">
        <v>317.71999999999997</v>
      </c>
      <c r="G47">
        <v>317.71999999999997</v>
      </c>
      <c r="H47" t="s">
        <v>404</v>
      </c>
      <c r="I47" t="s">
        <v>407</v>
      </c>
      <c r="O47">
        <v>341</v>
      </c>
      <c r="P47">
        <v>78</v>
      </c>
      <c r="Q47" t="b">
        <v>1</v>
      </c>
      <c r="R47">
        <v>10.23</v>
      </c>
      <c r="S47">
        <v>0</v>
      </c>
      <c r="T47">
        <v>351.23</v>
      </c>
      <c r="U47" s="76">
        <v>1.1054702253556592</v>
      </c>
      <c r="V47" s="78">
        <v>1054.702253556592</v>
      </c>
    </row>
    <row r="48" spans="1:22" x14ac:dyDescent="0.25">
      <c r="B48" t="s">
        <v>348</v>
      </c>
      <c r="C48" t="s">
        <v>349</v>
      </c>
      <c r="D48">
        <v>348</v>
      </c>
      <c r="F48" s="74">
        <v>327.12</v>
      </c>
      <c r="G48">
        <v>327.12</v>
      </c>
      <c r="O48">
        <v>0</v>
      </c>
      <c r="P48">
        <v>0</v>
      </c>
      <c r="Q48" t="b">
        <v>0</v>
      </c>
      <c r="R48">
        <v>0</v>
      </c>
      <c r="S48">
        <v>0</v>
      </c>
      <c r="T48">
        <v>0</v>
      </c>
      <c r="U48" s="76">
        <v>0</v>
      </c>
      <c r="V48" s="78">
        <v>0</v>
      </c>
    </row>
    <row r="49" spans="1:22" x14ac:dyDescent="0.25">
      <c r="A49" t="s">
        <v>29</v>
      </c>
      <c r="B49" t="s">
        <v>328</v>
      </c>
      <c r="C49" t="s">
        <v>329</v>
      </c>
      <c r="D49">
        <v>395</v>
      </c>
      <c r="F49" s="74">
        <v>371.29999999999995</v>
      </c>
      <c r="G49">
        <v>371.29999999999995</v>
      </c>
      <c r="O49">
        <v>395</v>
      </c>
      <c r="P49">
        <v>78</v>
      </c>
      <c r="Q49" t="b">
        <v>1</v>
      </c>
      <c r="R49">
        <v>11.85</v>
      </c>
      <c r="S49">
        <v>0</v>
      </c>
      <c r="T49">
        <v>406.85</v>
      </c>
      <c r="U49" s="76">
        <v>1.095744680851064</v>
      </c>
      <c r="V49" s="78">
        <v>957.44680851064027</v>
      </c>
    </row>
    <row r="50" spans="1:22" x14ac:dyDescent="0.25">
      <c r="A50" t="s">
        <v>28</v>
      </c>
      <c r="B50" t="s">
        <v>291</v>
      </c>
      <c r="C50" t="s">
        <v>292</v>
      </c>
      <c r="D50">
        <v>494</v>
      </c>
      <c r="F50" s="74">
        <v>464.35999999999996</v>
      </c>
      <c r="G50">
        <v>464.35999999999996</v>
      </c>
      <c r="O50">
        <v>506</v>
      </c>
      <c r="P50">
        <v>76</v>
      </c>
      <c r="Q50" t="b">
        <v>1</v>
      </c>
      <c r="R50">
        <v>15.18</v>
      </c>
      <c r="S50">
        <v>0</v>
      </c>
      <c r="T50">
        <v>521.17999999999995</v>
      </c>
      <c r="U50" s="76">
        <v>1.1223619605478508</v>
      </c>
      <c r="V50" s="78">
        <v>1200</v>
      </c>
    </row>
    <row r="51" spans="1:22" x14ac:dyDescent="0.25">
      <c r="A51" t="s">
        <v>29</v>
      </c>
      <c r="B51" t="s">
        <v>66</v>
      </c>
      <c r="C51" t="s">
        <v>67</v>
      </c>
      <c r="D51">
        <v>409</v>
      </c>
      <c r="F51" s="74">
        <v>384.46</v>
      </c>
      <c r="G51">
        <v>384.46</v>
      </c>
      <c r="O51">
        <v>419</v>
      </c>
      <c r="P51">
        <v>77</v>
      </c>
      <c r="Q51" t="b">
        <v>1</v>
      </c>
      <c r="R51">
        <v>12.57</v>
      </c>
      <c r="S51">
        <v>0</v>
      </c>
      <c r="T51">
        <v>431.57</v>
      </c>
      <c r="U51" s="76">
        <v>1.1225355043437548</v>
      </c>
      <c r="V51" s="78">
        <v>1200</v>
      </c>
    </row>
    <row r="52" spans="1:22" x14ac:dyDescent="0.25">
      <c r="A52" t="s">
        <v>26</v>
      </c>
      <c r="B52" t="s">
        <v>42</v>
      </c>
      <c r="C52" t="s">
        <v>43</v>
      </c>
      <c r="D52">
        <v>313</v>
      </c>
      <c r="F52" s="74">
        <v>294.21999999999997</v>
      </c>
      <c r="G52">
        <v>294.21999999999997</v>
      </c>
      <c r="H52" t="s">
        <v>404</v>
      </c>
      <c r="O52">
        <v>319</v>
      </c>
      <c r="P52">
        <v>78</v>
      </c>
      <c r="Q52" t="b">
        <v>1</v>
      </c>
      <c r="R52">
        <v>9.57</v>
      </c>
      <c r="S52">
        <v>0</v>
      </c>
      <c r="T52">
        <v>328.57</v>
      </c>
      <c r="U52" s="76">
        <v>1.1167493712188159</v>
      </c>
      <c r="V52" s="78">
        <v>1167.493712188159</v>
      </c>
    </row>
    <row r="53" spans="1:22" x14ac:dyDescent="0.25">
      <c r="A53" t="s">
        <v>29</v>
      </c>
      <c r="B53" t="s">
        <v>189</v>
      </c>
      <c r="C53" t="s">
        <v>190</v>
      </c>
      <c r="D53">
        <v>217</v>
      </c>
      <c r="F53" s="74">
        <v>203.98</v>
      </c>
      <c r="G53">
        <v>203.98</v>
      </c>
      <c r="H53" t="s">
        <v>416</v>
      </c>
      <c r="I53" t="s">
        <v>407</v>
      </c>
      <c r="J53" t="s">
        <v>408</v>
      </c>
      <c r="O53">
        <v>230</v>
      </c>
      <c r="P53">
        <v>80</v>
      </c>
      <c r="Q53" t="b">
        <v>0</v>
      </c>
      <c r="R53">
        <v>0</v>
      </c>
      <c r="S53">
        <v>0</v>
      </c>
      <c r="T53">
        <v>230</v>
      </c>
      <c r="U53" s="76">
        <v>1.1275615256397686</v>
      </c>
      <c r="V53" s="78">
        <v>1200</v>
      </c>
    </row>
    <row r="54" spans="1:22" x14ac:dyDescent="0.25">
      <c r="A54" t="s">
        <v>26</v>
      </c>
      <c r="B54" t="s">
        <v>175</v>
      </c>
      <c r="C54" t="s">
        <v>176</v>
      </c>
      <c r="D54">
        <v>602</v>
      </c>
      <c r="F54" s="74">
        <v>565.88</v>
      </c>
      <c r="G54">
        <v>565.88</v>
      </c>
      <c r="O54">
        <v>614</v>
      </c>
      <c r="P54">
        <v>76</v>
      </c>
      <c r="Q54" t="b">
        <v>1</v>
      </c>
      <c r="R54">
        <v>18.419999999999998</v>
      </c>
      <c r="S54">
        <v>0</v>
      </c>
      <c r="T54">
        <v>632.41999999999996</v>
      </c>
      <c r="U54" s="76">
        <v>1.1175867675125468</v>
      </c>
      <c r="V54" s="78">
        <v>1175.8676751254682</v>
      </c>
    </row>
    <row r="55" spans="1:22" x14ac:dyDescent="0.25">
      <c r="A55" t="s">
        <v>29</v>
      </c>
      <c r="B55" t="s">
        <v>111</v>
      </c>
      <c r="C55" t="s">
        <v>112</v>
      </c>
      <c r="D55">
        <v>244</v>
      </c>
      <c r="F55" s="74">
        <v>229.35999999999999</v>
      </c>
      <c r="G55">
        <v>229.35999999999999</v>
      </c>
      <c r="O55">
        <v>249</v>
      </c>
      <c r="P55">
        <v>77</v>
      </c>
      <c r="Q55" t="b">
        <v>1</v>
      </c>
      <c r="R55">
        <v>7.47</v>
      </c>
      <c r="S55">
        <v>0</v>
      </c>
      <c r="T55">
        <v>256.47000000000003</v>
      </c>
      <c r="U55" s="76">
        <v>1.1181984652947334</v>
      </c>
      <c r="V55" s="78">
        <v>1181.9846529473343</v>
      </c>
    </row>
    <row r="56" spans="1:22" x14ac:dyDescent="0.25">
      <c r="A56" t="s">
        <v>29</v>
      </c>
      <c r="B56" t="s">
        <v>314</v>
      </c>
      <c r="C56" t="s">
        <v>315</v>
      </c>
      <c r="D56">
        <v>422</v>
      </c>
      <c r="F56" s="74">
        <v>396.67999999999995</v>
      </c>
      <c r="G56">
        <v>396.67999999999995</v>
      </c>
      <c r="H56" t="s">
        <v>414</v>
      </c>
      <c r="I56" t="s">
        <v>430</v>
      </c>
      <c r="O56">
        <v>427</v>
      </c>
      <c r="P56">
        <v>76</v>
      </c>
      <c r="Q56" t="b">
        <v>1</v>
      </c>
      <c r="R56">
        <v>12.809999999999999</v>
      </c>
      <c r="S56">
        <v>0</v>
      </c>
      <c r="T56">
        <v>439.81</v>
      </c>
      <c r="U56" s="76">
        <v>1.1087274377331855</v>
      </c>
      <c r="V56" s="78">
        <v>1087.274377331855</v>
      </c>
    </row>
    <row r="57" spans="1:22" x14ac:dyDescent="0.25">
      <c r="A57" t="s">
        <v>29</v>
      </c>
      <c r="B57" t="s">
        <v>191</v>
      </c>
      <c r="C57" t="s">
        <v>192</v>
      </c>
      <c r="D57">
        <v>305</v>
      </c>
      <c r="F57" s="74">
        <v>286.7</v>
      </c>
      <c r="G57">
        <v>286.7</v>
      </c>
      <c r="H57" t="s">
        <v>404</v>
      </c>
      <c r="I57" t="s">
        <v>405</v>
      </c>
      <c r="L57" t="s">
        <v>431</v>
      </c>
      <c r="O57">
        <v>302</v>
      </c>
      <c r="P57">
        <v>75</v>
      </c>
      <c r="Q57" t="b">
        <v>1</v>
      </c>
      <c r="R57">
        <v>9.06</v>
      </c>
      <c r="S57">
        <v>0</v>
      </c>
      <c r="T57">
        <v>311.06</v>
      </c>
      <c r="U57" s="76">
        <v>1.0849668643181025</v>
      </c>
      <c r="V57" s="78">
        <v>849.66864318102523</v>
      </c>
    </row>
    <row r="58" spans="1:22" x14ac:dyDescent="0.25">
      <c r="A58" t="s">
        <v>28</v>
      </c>
      <c r="B58" t="s">
        <v>197</v>
      </c>
      <c r="C58" t="s">
        <v>198</v>
      </c>
      <c r="D58">
        <v>410</v>
      </c>
      <c r="F58" s="74">
        <v>385.4</v>
      </c>
      <c r="G58">
        <v>385.4</v>
      </c>
      <c r="O58">
        <v>429</v>
      </c>
      <c r="P58">
        <v>77</v>
      </c>
      <c r="Q58" t="b">
        <v>1</v>
      </c>
      <c r="R58">
        <v>12.87</v>
      </c>
      <c r="S58">
        <v>0</v>
      </c>
      <c r="T58">
        <v>441.87</v>
      </c>
      <c r="U58" s="76">
        <v>1.1465230928905035</v>
      </c>
      <c r="V58" s="78">
        <v>1200</v>
      </c>
    </row>
    <row r="59" spans="1:22" x14ac:dyDescent="0.25">
      <c r="A59" t="s">
        <v>29</v>
      </c>
      <c r="B59" t="s">
        <v>107</v>
      </c>
      <c r="C59" t="s">
        <v>108</v>
      </c>
      <c r="D59">
        <v>315</v>
      </c>
      <c r="F59" s="74">
        <v>296.09999999999997</v>
      </c>
      <c r="G59">
        <v>296.09999999999997</v>
      </c>
      <c r="O59">
        <v>321</v>
      </c>
      <c r="P59">
        <v>79</v>
      </c>
      <c r="Q59" t="b">
        <v>0</v>
      </c>
      <c r="R59">
        <v>0</v>
      </c>
      <c r="S59">
        <v>0</v>
      </c>
      <c r="T59">
        <v>321</v>
      </c>
      <c r="U59" s="76">
        <v>1.0840932117527864</v>
      </c>
      <c r="V59" s="78">
        <v>840.93211752786385</v>
      </c>
    </row>
    <row r="60" spans="1:22" x14ac:dyDescent="0.25">
      <c r="A60" t="s">
        <v>29</v>
      </c>
      <c r="B60" t="s">
        <v>32</v>
      </c>
      <c r="C60" t="s">
        <v>33</v>
      </c>
      <c r="D60">
        <v>415</v>
      </c>
      <c r="F60" s="74">
        <v>390.09999999999997</v>
      </c>
      <c r="G60">
        <v>390.09999999999997</v>
      </c>
      <c r="O60">
        <v>421</v>
      </c>
      <c r="P60">
        <v>76</v>
      </c>
      <c r="Q60" t="b">
        <v>1</v>
      </c>
      <c r="R60">
        <v>12.629999999999999</v>
      </c>
      <c r="S60">
        <v>0</v>
      </c>
      <c r="T60">
        <v>433.63</v>
      </c>
      <c r="U60" s="76">
        <v>1.1115867726224047</v>
      </c>
      <c r="V60" s="78">
        <v>1115.8677262240469</v>
      </c>
    </row>
    <row r="61" spans="1:22" x14ac:dyDescent="0.25">
      <c r="A61" t="s">
        <v>28</v>
      </c>
      <c r="B61" t="s">
        <v>129</v>
      </c>
      <c r="C61" t="s">
        <v>130</v>
      </c>
      <c r="D61">
        <v>244</v>
      </c>
      <c r="E61" t="s">
        <v>441</v>
      </c>
      <c r="F61" s="74">
        <v>229.35999999999999</v>
      </c>
      <c r="G61">
        <v>229.35999999999999</v>
      </c>
      <c r="H61" t="s">
        <v>404</v>
      </c>
      <c r="I61" t="s">
        <v>407</v>
      </c>
      <c r="J61" t="s">
        <v>423</v>
      </c>
      <c r="O61">
        <v>240</v>
      </c>
      <c r="P61">
        <v>79</v>
      </c>
      <c r="Q61" t="b">
        <v>0</v>
      </c>
      <c r="R61">
        <v>0</v>
      </c>
      <c r="S61">
        <v>0</v>
      </c>
      <c r="T61">
        <v>240</v>
      </c>
      <c r="U61" s="76">
        <v>1.0463899546564355</v>
      </c>
      <c r="V61" s="78">
        <v>463.89954656435475</v>
      </c>
    </row>
    <row r="62" spans="1:22" x14ac:dyDescent="0.25">
      <c r="A62" t="s">
        <v>26</v>
      </c>
      <c r="B62" t="s">
        <v>121</v>
      </c>
      <c r="C62" t="s">
        <v>122</v>
      </c>
      <c r="D62">
        <v>525</v>
      </c>
      <c r="F62" s="74">
        <v>493.5</v>
      </c>
      <c r="G62">
        <v>493.5</v>
      </c>
      <c r="H62" t="s">
        <v>414</v>
      </c>
      <c r="O62">
        <v>531</v>
      </c>
      <c r="P62">
        <v>77</v>
      </c>
      <c r="Q62" t="b">
        <v>1</v>
      </c>
      <c r="R62">
        <v>15.93</v>
      </c>
      <c r="S62">
        <v>0</v>
      </c>
      <c r="T62">
        <v>546.92999999999995</v>
      </c>
      <c r="U62" s="76">
        <v>1.1082674772036474</v>
      </c>
      <c r="V62" s="78">
        <v>1082.6747720364738</v>
      </c>
    </row>
    <row r="63" spans="1:22" x14ac:dyDescent="0.25">
      <c r="A63" t="s">
        <v>28</v>
      </c>
      <c r="B63" t="s">
        <v>251</v>
      </c>
      <c r="C63" t="s">
        <v>252</v>
      </c>
      <c r="D63">
        <v>628</v>
      </c>
      <c r="F63" s="74">
        <v>590.31999999999994</v>
      </c>
      <c r="G63">
        <v>590.31999999999994</v>
      </c>
      <c r="O63">
        <v>602</v>
      </c>
      <c r="P63">
        <v>72</v>
      </c>
      <c r="Q63" t="b">
        <v>1</v>
      </c>
      <c r="R63">
        <v>18.059999999999999</v>
      </c>
      <c r="S63">
        <v>0</v>
      </c>
      <c r="T63">
        <v>620.05999999999995</v>
      </c>
      <c r="U63" s="76">
        <v>1.0503794552107333</v>
      </c>
      <c r="V63" s="78">
        <v>503.79455210733283</v>
      </c>
    </row>
    <row r="64" spans="1:22" x14ac:dyDescent="0.25">
      <c r="A64" t="s">
        <v>25</v>
      </c>
      <c r="B64" t="s">
        <v>378</v>
      </c>
      <c r="C64" t="s">
        <v>379</v>
      </c>
      <c r="D64">
        <v>485</v>
      </c>
      <c r="F64" s="74">
        <v>455.9</v>
      </c>
      <c r="G64">
        <v>455.9</v>
      </c>
      <c r="O64">
        <v>490</v>
      </c>
      <c r="P64">
        <v>74</v>
      </c>
      <c r="Q64" t="b">
        <v>1</v>
      </c>
      <c r="R64">
        <v>14.7</v>
      </c>
      <c r="S64">
        <v>0</v>
      </c>
      <c r="T64">
        <v>504.7</v>
      </c>
      <c r="U64" s="76">
        <v>1.1070410177670542</v>
      </c>
      <c r="V64" s="78">
        <v>1070.4101776705422</v>
      </c>
    </row>
    <row r="65" spans="1:22" x14ac:dyDescent="0.25">
      <c r="A65" t="s">
        <v>29</v>
      </c>
      <c r="B65" t="s">
        <v>93</v>
      </c>
      <c r="C65" t="s">
        <v>94</v>
      </c>
      <c r="D65">
        <v>269</v>
      </c>
      <c r="F65" s="74">
        <v>252.85999999999999</v>
      </c>
      <c r="G65">
        <v>252.85999999999999</v>
      </c>
      <c r="O65">
        <v>247</v>
      </c>
      <c r="P65">
        <v>78</v>
      </c>
      <c r="Q65" t="b">
        <v>1</v>
      </c>
      <c r="R65">
        <v>7.41</v>
      </c>
      <c r="S65">
        <v>0</v>
      </c>
      <c r="T65">
        <v>254.41</v>
      </c>
      <c r="U65" s="76">
        <v>1.0061298742387093</v>
      </c>
      <c r="V65" s="78">
        <v>61.298742387092545</v>
      </c>
    </row>
    <row r="66" spans="1:22" x14ac:dyDescent="0.25">
      <c r="B66" t="s">
        <v>82</v>
      </c>
      <c r="C66" t="s">
        <v>83</v>
      </c>
      <c r="D66">
        <v>459</v>
      </c>
      <c r="F66" s="74">
        <v>431.46</v>
      </c>
      <c r="G66">
        <v>431.46</v>
      </c>
      <c r="H66" t="s">
        <v>404</v>
      </c>
      <c r="I66" t="s">
        <v>407</v>
      </c>
      <c r="J66" t="s">
        <v>415</v>
      </c>
      <c r="O66">
        <v>0</v>
      </c>
      <c r="P66">
        <v>0</v>
      </c>
      <c r="Q66" t="b">
        <v>0</v>
      </c>
      <c r="R66">
        <v>0</v>
      </c>
      <c r="S66">
        <v>0</v>
      </c>
      <c r="T66">
        <v>0</v>
      </c>
      <c r="U66" s="76">
        <v>0</v>
      </c>
      <c r="V66" s="78">
        <v>0</v>
      </c>
    </row>
    <row r="67" spans="1:22" x14ac:dyDescent="0.25">
      <c r="B67" t="s">
        <v>131</v>
      </c>
      <c r="C67" t="s">
        <v>132</v>
      </c>
      <c r="D67">
        <v>255</v>
      </c>
      <c r="F67" s="74">
        <v>239.7</v>
      </c>
      <c r="G67">
        <v>239.7</v>
      </c>
      <c r="H67" t="s">
        <v>404</v>
      </c>
      <c r="I67" t="s">
        <v>407</v>
      </c>
      <c r="J67" t="s">
        <v>424</v>
      </c>
      <c r="O67">
        <v>0</v>
      </c>
      <c r="P67">
        <v>0</v>
      </c>
      <c r="Q67" t="b">
        <v>0</v>
      </c>
      <c r="R67">
        <v>0</v>
      </c>
      <c r="S67">
        <v>0</v>
      </c>
      <c r="T67">
        <v>0</v>
      </c>
      <c r="U67" s="76">
        <v>0</v>
      </c>
      <c r="V67" s="78">
        <v>0</v>
      </c>
    </row>
    <row r="68" spans="1:22" x14ac:dyDescent="0.25">
      <c r="A68" t="s">
        <v>26</v>
      </c>
      <c r="B68" t="s">
        <v>153</v>
      </c>
      <c r="C68" t="s">
        <v>154</v>
      </c>
      <c r="D68">
        <v>354</v>
      </c>
      <c r="F68" s="74">
        <v>332.76</v>
      </c>
      <c r="G68">
        <v>332.76</v>
      </c>
      <c r="H68" t="s">
        <v>414</v>
      </c>
      <c r="I68" t="s">
        <v>405</v>
      </c>
      <c r="L68" t="s">
        <v>422</v>
      </c>
      <c r="O68">
        <v>362</v>
      </c>
      <c r="P68">
        <v>76</v>
      </c>
      <c r="Q68" t="b">
        <v>1</v>
      </c>
      <c r="R68">
        <v>10.86</v>
      </c>
      <c r="S68">
        <v>0</v>
      </c>
      <c r="T68">
        <v>372.86</v>
      </c>
      <c r="U68" s="76">
        <v>1.1205072725087151</v>
      </c>
      <c r="V68" s="78">
        <v>1200</v>
      </c>
    </row>
    <row r="69" spans="1:22" x14ac:dyDescent="0.25">
      <c r="B69" t="s">
        <v>105</v>
      </c>
      <c r="C69" t="s">
        <v>106</v>
      </c>
      <c r="D69">
        <v>317</v>
      </c>
      <c r="F69" s="74">
        <v>297.97999999999996</v>
      </c>
      <c r="G69">
        <v>297.97999999999996</v>
      </c>
      <c r="H69" t="s">
        <v>404</v>
      </c>
      <c r="I69" t="s">
        <v>407</v>
      </c>
      <c r="J69" t="s">
        <v>420</v>
      </c>
      <c r="O69">
        <v>0</v>
      </c>
      <c r="P69">
        <v>0</v>
      </c>
      <c r="Q69" t="b">
        <v>0</v>
      </c>
      <c r="R69">
        <v>0</v>
      </c>
      <c r="S69">
        <v>0</v>
      </c>
      <c r="T69">
        <v>0</v>
      </c>
      <c r="U69" s="76">
        <v>0</v>
      </c>
      <c r="V69" s="78">
        <v>0</v>
      </c>
    </row>
    <row r="70" spans="1:22" x14ac:dyDescent="0.25">
      <c r="A70" t="s">
        <v>26</v>
      </c>
      <c r="B70" t="s">
        <v>167</v>
      </c>
      <c r="C70" t="s">
        <v>168</v>
      </c>
      <c r="D70">
        <v>352</v>
      </c>
      <c r="F70" s="74">
        <v>330.88</v>
      </c>
      <c r="G70">
        <v>330.88</v>
      </c>
      <c r="O70">
        <v>239</v>
      </c>
      <c r="P70">
        <v>65</v>
      </c>
      <c r="Q70" t="b">
        <v>0</v>
      </c>
      <c r="R70">
        <v>0</v>
      </c>
      <c r="S70">
        <v>0</v>
      </c>
      <c r="T70">
        <v>239</v>
      </c>
      <c r="U70" s="76">
        <v>0.72231624758220503</v>
      </c>
      <c r="V70" s="78">
        <v>0</v>
      </c>
    </row>
    <row r="71" spans="1:22" x14ac:dyDescent="0.25">
      <c r="A71" t="s">
        <v>25</v>
      </c>
      <c r="B71" t="s">
        <v>225</v>
      </c>
      <c r="C71" t="s">
        <v>226</v>
      </c>
      <c r="D71">
        <v>350</v>
      </c>
      <c r="F71" s="74">
        <v>329</v>
      </c>
      <c r="G71">
        <v>329</v>
      </c>
      <c r="H71" t="s">
        <v>404</v>
      </c>
      <c r="I71" t="s">
        <v>405</v>
      </c>
      <c r="L71" t="s">
        <v>433</v>
      </c>
      <c r="O71">
        <v>361</v>
      </c>
      <c r="P71">
        <v>77</v>
      </c>
      <c r="Q71" t="b">
        <v>1</v>
      </c>
      <c r="R71">
        <v>10.83</v>
      </c>
      <c r="S71">
        <v>0</v>
      </c>
      <c r="T71">
        <v>371.83</v>
      </c>
      <c r="U71" s="76">
        <v>1.1301823708206686</v>
      </c>
      <c r="V71" s="78">
        <v>1200</v>
      </c>
    </row>
    <row r="72" spans="1:22" x14ac:dyDescent="0.25">
      <c r="A72" t="s">
        <v>28</v>
      </c>
      <c r="B72" t="s">
        <v>283</v>
      </c>
      <c r="C72" t="s">
        <v>284</v>
      </c>
      <c r="D72">
        <v>435</v>
      </c>
      <c r="F72" s="74">
        <v>408.9</v>
      </c>
      <c r="G72">
        <v>408.9</v>
      </c>
      <c r="O72">
        <v>442</v>
      </c>
      <c r="P72">
        <v>76</v>
      </c>
      <c r="Q72" t="b">
        <v>1</v>
      </c>
      <c r="R72">
        <v>13.26</v>
      </c>
      <c r="S72">
        <v>0</v>
      </c>
      <c r="T72">
        <v>455.26</v>
      </c>
      <c r="U72" s="76">
        <v>1.1133773538762535</v>
      </c>
      <c r="V72" s="78">
        <v>1133.7735387625348</v>
      </c>
    </row>
    <row r="73" spans="1:22" x14ac:dyDescent="0.25">
      <c r="A73" t="s">
        <v>29</v>
      </c>
      <c r="B73" t="s">
        <v>199</v>
      </c>
      <c r="C73" t="s">
        <v>200</v>
      </c>
      <c r="D73">
        <v>314</v>
      </c>
      <c r="F73" s="74">
        <v>295.15999999999997</v>
      </c>
      <c r="G73">
        <v>295.15999999999997</v>
      </c>
      <c r="H73" t="s">
        <v>404</v>
      </c>
      <c r="I73" t="s">
        <v>418</v>
      </c>
      <c r="K73" t="s">
        <v>432</v>
      </c>
      <c r="O73">
        <v>300</v>
      </c>
      <c r="P73">
        <v>78</v>
      </c>
      <c r="Q73" t="b">
        <v>1</v>
      </c>
      <c r="R73">
        <v>9</v>
      </c>
      <c r="S73">
        <v>0</v>
      </c>
      <c r="T73">
        <v>309</v>
      </c>
      <c r="U73" s="76">
        <v>1.0468898224691694</v>
      </c>
      <c r="V73" s="78">
        <v>468.89822469169394</v>
      </c>
    </row>
    <row r="74" spans="1:22" x14ac:dyDescent="0.25">
      <c r="A74" t="s">
        <v>28</v>
      </c>
      <c r="B74" t="s">
        <v>277</v>
      </c>
      <c r="C74" t="s">
        <v>278</v>
      </c>
      <c r="D74">
        <v>410</v>
      </c>
      <c r="F74" s="74">
        <v>385.4</v>
      </c>
      <c r="G74">
        <v>385.4</v>
      </c>
      <c r="O74">
        <v>420</v>
      </c>
      <c r="P74">
        <v>77</v>
      </c>
      <c r="Q74" t="b">
        <v>1</v>
      </c>
      <c r="R74">
        <v>12.6</v>
      </c>
      <c r="S74">
        <v>0</v>
      </c>
      <c r="T74">
        <v>432.6</v>
      </c>
      <c r="U74" s="76">
        <v>1.1224701608718215</v>
      </c>
      <c r="V74" s="78">
        <v>1200</v>
      </c>
    </row>
    <row r="75" spans="1:22" x14ac:dyDescent="0.25">
      <c r="A75" t="s">
        <v>26</v>
      </c>
      <c r="B75" t="s">
        <v>364</v>
      </c>
      <c r="C75" t="s">
        <v>365</v>
      </c>
      <c r="D75">
        <v>657</v>
      </c>
      <c r="F75" s="74">
        <v>617.57999999999993</v>
      </c>
      <c r="G75">
        <v>617.57999999999993</v>
      </c>
      <c r="O75">
        <v>644</v>
      </c>
      <c r="P75">
        <v>50</v>
      </c>
      <c r="Q75" t="b">
        <v>0</v>
      </c>
      <c r="R75">
        <v>0</v>
      </c>
      <c r="S75">
        <v>0</v>
      </c>
      <c r="T75">
        <v>644</v>
      </c>
      <c r="U75" s="76">
        <v>1.0427798827682244</v>
      </c>
      <c r="V75" s="78">
        <v>427.79882768224422</v>
      </c>
    </row>
    <row r="76" spans="1:22" x14ac:dyDescent="0.25">
      <c r="A76" t="s">
        <v>25</v>
      </c>
      <c r="B76" t="s">
        <v>133</v>
      </c>
      <c r="C76" t="s">
        <v>134</v>
      </c>
      <c r="D76">
        <v>321</v>
      </c>
      <c r="F76" s="74">
        <v>301.74</v>
      </c>
      <c r="G76">
        <v>301.74</v>
      </c>
      <c r="O76">
        <v>321</v>
      </c>
      <c r="P76">
        <v>77</v>
      </c>
      <c r="Q76" t="b">
        <v>1</v>
      </c>
      <c r="R76">
        <v>9.629999999999999</v>
      </c>
      <c r="S76">
        <v>0</v>
      </c>
      <c r="T76">
        <v>330.63</v>
      </c>
      <c r="U76" s="76">
        <v>1.0957446808510638</v>
      </c>
      <c r="V76" s="78">
        <v>957.44680851063799</v>
      </c>
    </row>
    <row r="77" spans="1:22" x14ac:dyDescent="0.25">
      <c r="A77" t="s">
        <v>2036</v>
      </c>
      <c r="B77" t="s">
        <v>91</v>
      </c>
      <c r="C77" t="s">
        <v>92</v>
      </c>
      <c r="D77">
        <v>427</v>
      </c>
      <c r="F77" s="74">
        <v>401.38</v>
      </c>
      <c r="G77">
        <v>0</v>
      </c>
      <c r="O77" t="s">
        <v>2037</v>
      </c>
      <c r="P77" t="s">
        <v>2037</v>
      </c>
      <c r="Q77" t="b">
        <v>0</v>
      </c>
      <c r="R77">
        <v>0</v>
      </c>
      <c r="S77">
        <v>0</v>
      </c>
      <c r="T77" t="e">
        <v>#VALUE!</v>
      </c>
      <c r="U77" s="76" t="e">
        <v>#VALUE!</v>
      </c>
    </row>
    <row r="78" spans="1:22" x14ac:dyDescent="0.25">
      <c r="A78" t="s">
        <v>29</v>
      </c>
      <c r="B78" t="s">
        <v>219</v>
      </c>
      <c r="C78" t="s">
        <v>220</v>
      </c>
      <c r="D78">
        <v>542</v>
      </c>
      <c r="F78" s="74">
        <v>509.47999999999996</v>
      </c>
      <c r="G78">
        <v>509.47999999999996</v>
      </c>
      <c r="O78">
        <v>535</v>
      </c>
      <c r="P78">
        <v>76</v>
      </c>
      <c r="Q78" t="b">
        <v>1</v>
      </c>
      <c r="R78">
        <v>16.05</v>
      </c>
      <c r="S78">
        <v>0</v>
      </c>
      <c r="T78">
        <v>551.04999999999995</v>
      </c>
      <c r="U78" s="76">
        <v>1.0815929967810316</v>
      </c>
      <c r="V78" s="78">
        <v>815.92996781031604</v>
      </c>
    </row>
    <row r="79" spans="1:22" x14ac:dyDescent="0.25">
      <c r="A79" t="s">
        <v>28</v>
      </c>
      <c r="B79" t="s">
        <v>171</v>
      </c>
      <c r="C79" t="s">
        <v>172</v>
      </c>
      <c r="D79">
        <v>242</v>
      </c>
      <c r="F79" s="74">
        <v>227.48</v>
      </c>
      <c r="G79">
        <v>227.48</v>
      </c>
      <c r="O79">
        <v>173</v>
      </c>
      <c r="P79">
        <v>73</v>
      </c>
      <c r="Q79" t="b">
        <v>1</v>
      </c>
      <c r="R79">
        <v>5.1899999999999995</v>
      </c>
      <c r="S79">
        <v>0</v>
      </c>
      <c r="T79">
        <v>178.19</v>
      </c>
      <c r="U79" s="76">
        <v>0.78332161069104977</v>
      </c>
      <c r="V79" s="78">
        <v>0</v>
      </c>
    </row>
    <row r="80" spans="1:22" x14ac:dyDescent="0.25">
      <c r="A80" t="s">
        <v>25</v>
      </c>
      <c r="B80" t="s">
        <v>115</v>
      </c>
      <c r="C80" t="s">
        <v>116</v>
      </c>
      <c r="D80">
        <v>426</v>
      </c>
      <c r="F80" s="74">
        <v>400.44</v>
      </c>
      <c r="G80">
        <v>400.44</v>
      </c>
      <c r="H80" t="s">
        <v>404</v>
      </c>
      <c r="I80" t="s">
        <v>407</v>
      </c>
      <c r="J80" t="s">
        <v>415</v>
      </c>
      <c r="O80">
        <v>428</v>
      </c>
      <c r="P80">
        <v>77</v>
      </c>
      <c r="Q80" t="b">
        <v>1</v>
      </c>
      <c r="R80">
        <v>12.84</v>
      </c>
      <c r="S80">
        <v>0</v>
      </c>
      <c r="T80">
        <v>440.84</v>
      </c>
      <c r="U80" s="76">
        <v>1.1008890220757166</v>
      </c>
      <c r="V80" s="78">
        <v>1008.8902207571659</v>
      </c>
    </row>
    <row r="81" spans="1:22" x14ac:dyDescent="0.25">
      <c r="A81" t="s">
        <v>28</v>
      </c>
      <c r="B81" t="s">
        <v>295</v>
      </c>
      <c r="C81" t="s">
        <v>296</v>
      </c>
      <c r="D81">
        <v>497</v>
      </c>
      <c r="F81" s="74">
        <v>467.17999999999995</v>
      </c>
      <c r="G81">
        <v>467.17999999999995</v>
      </c>
      <c r="O81">
        <v>507</v>
      </c>
      <c r="P81">
        <v>79</v>
      </c>
      <c r="Q81" t="b">
        <v>0</v>
      </c>
      <c r="R81">
        <v>0</v>
      </c>
      <c r="S81">
        <v>0</v>
      </c>
      <c r="T81">
        <v>507</v>
      </c>
      <c r="U81" s="76">
        <v>1.0852348131341241</v>
      </c>
      <c r="V81" s="78">
        <v>852.34813134124067</v>
      </c>
    </row>
    <row r="82" spans="1:22" x14ac:dyDescent="0.25">
      <c r="A82" t="s">
        <v>26</v>
      </c>
      <c r="B82" t="s">
        <v>157</v>
      </c>
      <c r="C82" t="s">
        <v>158</v>
      </c>
      <c r="D82">
        <v>687</v>
      </c>
      <c r="F82" s="74">
        <v>645.78</v>
      </c>
      <c r="G82">
        <v>645.78</v>
      </c>
      <c r="H82" t="s">
        <v>404</v>
      </c>
      <c r="I82" t="s">
        <v>418</v>
      </c>
      <c r="K82" t="s">
        <v>428</v>
      </c>
      <c r="O82">
        <v>675</v>
      </c>
      <c r="P82">
        <v>76</v>
      </c>
      <c r="Q82" t="b">
        <v>1</v>
      </c>
      <c r="R82">
        <v>20.25</v>
      </c>
      <c r="S82">
        <v>0</v>
      </c>
      <c r="T82">
        <v>695.25</v>
      </c>
      <c r="U82" s="76">
        <v>1.076605035770696</v>
      </c>
      <c r="V82" s="78">
        <v>766.05035770695997</v>
      </c>
    </row>
    <row r="83" spans="1:22" x14ac:dyDescent="0.25">
      <c r="A83" t="s">
        <v>29</v>
      </c>
      <c r="B83" t="s">
        <v>54</v>
      </c>
      <c r="C83" t="s">
        <v>55</v>
      </c>
      <c r="D83">
        <v>474</v>
      </c>
      <c r="F83" s="74">
        <v>445.56</v>
      </c>
      <c r="G83">
        <v>445.56</v>
      </c>
      <c r="H83" t="s">
        <v>404</v>
      </c>
      <c r="I83" t="s">
        <v>407</v>
      </c>
      <c r="J83" t="s">
        <v>408</v>
      </c>
      <c r="O83">
        <v>473</v>
      </c>
      <c r="P83">
        <v>78</v>
      </c>
      <c r="Q83" t="b">
        <v>1</v>
      </c>
      <c r="R83">
        <v>14.19</v>
      </c>
      <c r="S83">
        <v>0</v>
      </c>
      <c r="T83">
        <v>487.19</v>
      </c>
      <c r="U83" s="76">
        <v>1.0934329832121374</v>
      </c>
      <c r="V83" s="78">
        <v>934.32983212137447</v>
      </c>
    </row>
    <row r="84" spans="1:22" x14ac:dyDescent="0.25">
      <c r="A84" t="s">
        <v>29</v>
      </c>
      <c r="B84" t="s">
        <v>374</v>
      </c>
      <c r="C84" t="s">
        <v>375</v>
      </c>
      <c r="D84">
        <v>426</v>
      </c>
      <c r="F84" s="74">
        <v>400.44</v>
      </c>
      <c r="G84">
        <v>400.44</v>
      </c>
      <c r="H84" t="s">
        <v>404</v>
      </c>
      <c r="O84">
        <v>437</v>
      </c>
      <c r="P84">
        <v>78</v>
      </c>
      <c r="Q84" t="b">
        <v>1</v>
      </c>
      <c r="R84">
        <v>13.11</v>
      </c>
      <c r="S84">
        <v>0</v>
      </c>
      <c r="T84">
        <v>450.11</v>
      </c>
      <c r="U84" s="76">
        <v>1.1240385575866547</v>
      </c>
      <c r="V84" s="78">
        <v>1200</v>
      </c>
    </row>
    <row r="85" spans="1:22" x14ac:dyDescent="0.25">
      <c r="A85" t="s">
        <v>25</v>
      </c>
      <c r="B85" t="s">
        <v>344</v>
      </c>
      <c r="C85" t="s">
        <v>345</v>
      </c>
      <c r="D85">
        <v>275</v>
      </c>
      <c r="F85" s="74">
        <v>258.5</v>
      </c>
      <c r="G85">
        <v>258.5</v>
      </c>
      <c r="H85" t="s">
        <v>404</v>
      </c>
      <c r="I85" t="s">
        <v>405</v>
      </c>
      <c r="L85" t="s">
        <v>417</v>
      </c>
      <c r="O85">
        <v>280</v>
      </c>
      <c r="P85">
        <v>77</v>
      </c>
      <c r="Q85" t="b">
        <v>1</v>
      </c>
      <c r="R85">
        <v>8.4</v>
      </c>
      <c r="S85">
        <v>0</v>
      </c>
      <c r="T85">
        <v>288.39999999999998</v>
      </c>
      <c r="U85" s="76">
        <v>1.1156673114119922</v>
      </c>
      <c r="V85" s="78">
        <v>1156.6731141199216</v>
      </c>
    </row>
    <row r="86" spans="1:22" x14ac:dyDescent="0.25">
      <c r="A86" t="s">
        <v>26</v>
      </c>
      <c r="B86" t="s">
        <v>56</v>
      </c>
      <c r="C86" t="s">
        <v>57</v>
      </c>
      <c r="D86">
        <v>375</v>
      </c>
      <c r="F86" s="74">
        <v>352.5</v>
      </c>
      <c r="G86">
        <v>352.5</v>
      </c>
      <c r="H86" t="s">
        <v>404</v>
      </c>
      <c r="I86" t="s">
        <v>407</v>
      </c>
      <c r="J86" t="s">
        <v>409</v>
      </c>
      <c r="O86">
        <v>380</v>
      </c>
      <c r="P86">
        <v>78</v>
      </c>
      <c r="Q86" t="b">
        <v>1</v>
      </c>
      <c r="R86">
        <v>11.4</v>
      </c>
      <c r="S86">
        <v>0</v>
      </c>
      <c r="T86">
        <v>391.4</v>
      </c>
      <c r="U86" s="76">
        <v>1.110354609929078</v>
      </c>
      <c r="V86" s="78">
        <v>1103.5460992907797</v>
      </c>
    </row>
    <row r="87" spans="1:22" x14ac:dyDescent="0.25">
      <c r="A87" t="s">
        <v>26</v>
      </c>
      <c r="B87" t="s">
        <v>159</v>
      </c>
      <c r="C87" t="s">
        <v>160</v>
      </c>
      <c r="D87">
        <v>704</v>
      </c>
      <c r="F87" s="74">
        <v>661.76</v>
      </c>
      <c r="G87">
        <v>661.76</v>
      </c>
      <c r="O87">
        <v>684</v>
      </c>
      <c r="P87">
        <v>94</v>
      </c>
      <c r="Q87" t="b">
        <v>0</v>
      </c>
      <c r="R87">
        <v>0</v>
      </c>
      <c r="S87">
        <v>0</v>
      </c>
      <c r="T87">
        <v>684</v>
      </c>
      <c r="U87" s="76">
        <v>1.0336073500967118</v>
      </c>
      <c r="V87" s="78">
        <v>336.07350096711787</v>
      </c>
    </row>
    <row r="88" spans="1:22" x14ac:dyDescent="0.25">
      <c r="A88" t="s">
        <v>25</v>
      </c>
      <c r="B88" t="s">
        <v>143</v>
      </c>
      <c r="C88" t="s">
        <v>144</v>
      </c>
      <c r="D88">
        <v>222</v>
      </c>
      <c r="F88" s="74">
        <v>208.67999999999998</v>
      </c>
      <c r="G88">
        <v>208.67999999999998</v>
      </c>
      <c r="O88">
        <v>232</v>
      </c>
      <c r="P88">
        <v>78</v>
      </c>
      <c r="Q88" t="b">
        <v>1</v>
      </c>
      <c r="R88">
        <v>6.96</v>
      </c>
      <c r="S88">
        <v>0</v>
      </c>
      <c r="T88">
        <v>238.96</v>
      </c>
      <c r="U88" s="76">
        <v>1.1451025493578686</v>
      </c>
      <c r="V88" s="78">
        <v>1200</v>
      </c>
    </row>
    <row r="89" spans="1:22" x14ac:dyDescent="0.25">
      <c r="A89" t="s">
        <v>25</v>
      </c>
      <c r="B89" t="s">
        <v>74</v>
      </c>
      <c r="C89" t="s">
        <v>75</v>
      </c>
      <c r="D89">
        <v>605</v>
      </c>
      <c r="F89" s="74">
        <v>568.69999999999993</v>
      </c>
      <c r="G89">
        <v>568.69999999999993</v>
      </c>
      <c r="O89">
        <v>610</v>
      </c>
      <c r="P89">
        <v>82</v>
      </c>
      <c r="Q89" t="b">
        <v>0</v>
      </c>
      <c r="R89">
        <v>0</v>
      </c>
      <c r="S89">
        <v>0</v>
      </c>
      <c r="T89">
        <v>610</v>
      </c>
      <c r="U89" s="76">
        <v>1.0726217689467208</v>
      </c>
      <c r="V89" s="78">
        <v>726.21768946720783</v>
      </c>
    </row>
    <row r="90" spans="1:22" x14ac:dyDescent="0.25">
      <c r="A90" t="s">
        <v>29</v>
      </c>
      <c r="B90" t="s">
        <v>326</v>
      </c>
      <c r="C90" t="s">
        <v>327</v>
      </c>
      <c r="D90">
        <v>276</v>
      </c>
      <c r="F90" s="74">
        <v>259.44</v>
      </c>
      <c r="G90">
        <v>259.44</v>
      </c>
      <c r="O90">
        <v>283</v>
      </c>
      <c r="P90">
        <v>77</v>
      </c>
      <c r="Q90" t="b">
        <v>1</v>
      </c>
      <c r="R90">
        <v>8.49</v>
      </c>
      <c r="S90">
        <v>0</v>
      </c>
      <c r="T90">
        <v>291.49</v>
      </c>
      <c r="U90" s="76">
        <v>1.1235353068146778</v>
      </c>
      <c r="V90" s="78">
        <v>1200</v>
      </c>
    </row>
    <row r="91" spans="1:22" x14ac:dyDescent="0.25">
      <c r="A91" t="s">
        <v>26</v>
      </c>
      <c r="B91" t="s">
        <v>62</v>
      </c>
      <c r="C91" t="s">
        <v>63</v>
      </c>
      <c r="D91">
        <v>358</v>
      </c>
      <c r="F91" s="74">
        <v>336.52</v>
      </c>
      <c r="G91">
        <v>336.52</v>
      </c>
      <c r="H91" t="s">
        <v>413</v>
      </c>
      <c r="O91">
        <v>355</v>
      </c>
      <c r="P91">
        <v>78</v>
      </c>
      <c r="Q91" t="b">
        <v>1</v>
      </c>
      <c r="R91">
        <v>10.65</v>
      </c>
      <c r="S91">
        <v>0</v>
      </c>
      <c r="T91">
        <v>365.65</v>
      </c>
      <c r="U91" s="76">
        <v>1.0865624628551052</v>
      </c>
      <c r="V91" s="78">
        <v>865.62462855105161</v>
      </c>
    </row>
    <row r="92" spans="1:22" x14ac:dyDescent="0.25">
      <c r="A92" t="s">
        <v>28</v>
      </c>
      <c r="B92" t="s">
        <v>396</v>
      </c>
      <c r="C92" t="s">
        <v>397</v>
      </c>
      <c r="D92">
        <v>315</v>
      </c>
      <c r="F92" s="74">
        <v>296.09999999999997</v>
      </c>
      <c r="G92">
        <v>296.09999999999997</v>
      </c>
      <c r="H92" t="s">
        <v>413</v>
      </c>
      <c r="I92" t="s">
        <v>407</v>
      </c>
      <c r="J92" t="s">
        <v>408</v>
      </c>
      <c r="O92">
        <v>323</v>
      </c>
      <c r="P92">
        <v>77</v>
      </c>
      <c r="Q92" t="b">
        <v>1</v>
      </c>
      <c r="R92">
        <v>9.69</v>
      </c>
      <c r="S92">
        <v>0</v>
      </c>
      <c r="T92">
        <v>332.69</v>
      </c>
      <c r="U92" s="76">
        <v>1.1235731171901386</v>
      </c>
      <c r="V92" s="78">
        <v>1200</v>
      </c>
    </row>
    <row r="93" spans="1:22" x14ac:dyDescent="0.25">
      <c r="A93" t="s">
        <v>26</v>
      </c>
      <c r="B93" t="s">
        <v>340</v>
      </c>
      <c r="C93" t="s">
        <v>341</v>
      </c>
      <c r="D93">
        <v>333</v>
      </c>
      <c r="F93" s="74">
        <v>313.02</v>
      </c>
      <c r="G93">
        <v>313.02</v>
      </c>
      <c r="H93" t="s">
        <v>416</v>
      </c>
      <c r="I93" t="s">
        <v>405</v>
      </c>
      <c r="L93" t="s">
        <v>425</v>
      </c>
      <c r="O93">
        <v>318</v>
      </c>
      <c r="P93">
        <v>76</v>
      </c>
      <c r="Q93" t="b">
        <v>1</v>
      </c>
      <c r="R93">
        <v>9.5399999999999991</v>
      </c>
      <c r="S93">
        <v>0</v>
      </c>
      <c r="T93">
        <v>327.54000000000002</v>
      </c>
      <c r="U93" s="76">
        <v>1.0463868123442592</v>
      </c>
      <c r="V93" s="78">
        <v>463.86812344259232</v>
      </c>
    </row>
    <row r="94" spans="1:22" x14ac:dyDescent="0.25">
      <c r="A94" t="s">
        <v>28</v>
      </c>
      <c r="B94" t="s">
        <v>183</v>
      </c>
      <c r="C94" t="s">
        <v>184</v>
      </c>
      <c r="D94">
        <v>639</v>
      </c>
      <c r="F94" s="74">
        <v>600.66</v>
      </c>
      <c r="G94">
        <v>600.66</v>
      </c>
      <c r="H94" t="s">
        <v>410</v>
      </c>
      <c r="I94" t="s">
        <v>411</v>
      </c>
      <c r="J94" t="s">
        <v>412</v>
      </c>
      <c r="O94">
        <v>640</v>
      </c>
      <c r="P94">
        <v>74</v>
      </c>
      <c r="Q94" t="b">
        <v>1</v>
      </c>
      <c r="R94">
        <v>19.2</v>
      </c>
      <c r="S94">
        <v>0</v>
      </c>
      <c r="T94">
        <v>659.2</v>
      </c>
      <c r="U94" s="76">
        <v>1.0974594612592816</v>
      </c>
      <c r="V94" s="78">
        <v>974.59461259281625</v>
      </c>
    </row>
    <row r="95" spans="1:22" x14ac:dyDescent="0.25">
      <c r="A95" t="s">
        <v>26</v>
      </c>
      <c r="B95" t="s">
        <v>382</v>
      </c>
      <c r="C95" t="s">
        <v>383</v>
      </c>
      <c r="D95">
        <v>366</v>
      </c>
      <c r="F95" s="74">
        <v>344.03999999999996</v>
      </c>
      <c r="G95">
        <v>344.03999999999996</v>
      </c>
      <c r="O95">
        <v>374</v>
      </c>
      <c r="P95">
        <v>77</v>
      </c>
      <c r="Q95" t="b">
        <v>1</v>
      </c>
      <c r="R95">
        <v>11.219999999999999</v>
      </c>
      <c r="S95">
        <v>0</v>
      </c>
      <c r="T95">
        <v>385.22</v>
      </c>
      <c r="U95" s="76">
        <v>1.1196953842576447</v>
      </c>
      <c r="V95" s="78">
        <v>1196.953842576447</v>
      </c>
    </row>
    <row r="96" spans="1:22" x14ac:dyDescent="0.25">
      <c r="A96" t="s">
        <v>29</v>
      </c>
      <c r="B96" t="s">
        <v>64</v>
      </c>
      <c r="C96" t="s">
        <v>65</v>
      </c>
      <c r="D96">
        <v>520</v>
      </c>
      <c r="F96" s="74">
        <v>488.79999999999995</v>
      </c>
      <c r="G96">
        <v>488.79999999999995</v>
      </c>
      <c r="O96">
        <v>530</v>
      </c>
      <c r="P96">
        <v>76</v>
      </c>
      <c r="Q96" t="b">
        <v>1</v>
      </c>
      <c r="R96">
        <v>15.899999999999999</v>
      </c>
      <c r="S96">
        <v>0</v>
      </c>
      <c r="T96">
        <v>545.9</v>
      </c>
      <c r="U96" s="76">
        <v>1.1168166939443536</v>
      </c>
      <c r="V96" s="78">
        <v>1168.1669394435357</v>
      </c>
    </row>
    <row r="97" spans="1:22" x14ac:dyDescent="0.25">
      <c r="A97" t="s">
        <v>26</v>
      </c>
      <c r="B97" t="s">
        <v>267</v>
      </c>
      <c r="C97" t="s">
        <v>268</v>
      </c>
      <c r="D97">
        <v>492</v>
      </c>
      <c r="F97" s="74">
        <v>462.47999999999996</v>
      </c>
      <c r="G97">
        <v>462.47999999999996</v>
      </c>
      <c r="H97" t="s">
        <v>414</v>
      </c>
      <c r="I97" t="s">
        <v>430</v>
      </c>
      <c r="L97" t="s">
        <v>433</v>
      </c>
      <c r="O97">
        <v>511</v>
      </c>
      <c r="P97">
        <v>76</v>
      </c>
      <c r="Q97" t="b">
        <v>1</v>
      </c>
      <c r="R97">
        <v>15.33</v>
      </c>
      <c r="S97">
        <v>0</v>
      </c>
      <c r="T97">
        <v>526.33000000000004</v>
      </c>
      <c r="U97" s="76">
        <v>1.1380600242172636</v>
      </c>
      <c r="V97" s="78">
        <v>1200</v>
      </c>
    </row>
    <row r="98" spans="1:22" x14ac:dyDescent="0.25">
      <c r="A98" t="s">
        <v>28</v>
      </c>
      <c r="B98" t="s">
        <v>306</v>
      </c>
      <c r="C98" t="s">
        <v>307</v>
      </c>
      <c r="D98">
        <v>303</v>
      </c>
      <c r="E98" t="s">
        <v>441</v>
      </c>
      <c r="F98" s="74">
        <v>284.82</v>
      </c>
      <c r="G98">
        <v>284.82</v>
      </c>
      <c r="H98" t="s">
        <v>404</v>
      </c>
      <c r="I98" t="s">
        <v>407</v>
      </c>
      <c r="J98" t="s">
        <v>436</v>
      </c>
      <c r="O98">
        <v>329</v>
      </c>
      <c r="P98">
        <v>77</v>
      </c>
      <c r="Q98" t="b">
        <v>1</v>
      </c>
      <c r="R98">
        <v>9.8699999999999992</v>
      </c>
      <c r="S98">
        <v>0</v>
      </c>
      <c r="T98">
        <v>338.87</v>
      </c>
      <c r="U98" s="76">
        <v>1.1897689768976898</v>
      </c>
      <c r="V98" s="78">
        <v>1200</v>
      </c>
    </row>
    <row r="99" spans="1:22" x14ac:dyDescent="0.25">
      <c r="A99" t="s">
        <v>26</v>
      </c>
      <c r="B99" t="s">
        <v>145</v>
      </c>
      <c r="C99" t="s">
        <v>146</v>
      </c>
      <c r="D99">
        <v>267</v>
      </c>
      <c r="F99" s="74">
        <v>250.98</v>
      </c>
      <c r="G99">
        <v>250.98</v>
      </c>
      <c r="O99">
        <v>273</v>
      </c>
      <c r="P99">
        <v>75</v>
      </c>
      <c r="Q99" t="b">
        <v>1</v>
      </c>
      <c r="R99">
        <v>8.19</v>
      </c>
      <c r="S99">
        <v>0</v>
      </c>
      <c r="T99">
        <v>281.19</v>
      </c>
      <c r="U99" s="76">
        <v>1.120368156825245</v>
      </c>
      <c r="V99" s="78">
        <v>1200</v>
      </c>
    </row>
    <row r="100" spans="1:22" x14ac:dyDescent="0.25">
      <c r="A100" t="s">
        <v>25</v>
      </c>
      <c r="B100" t="s">
        <v>253</v>
      </c>
      <c r="C100" t="s">
        <v>254</v>
      </c>
      <c r="D100">
        <v>502</v>
      </c>
      <c r="F100" s="74">
        <v>471.88</v>
      </c>
      <c r="G100">
        <v>471.88</v>
      </c>
      <c r="H100" t="s">
        <v>404</v>
      </c>
      <c r="O100">
        <v>470</v>
      </c>
      <c r="P100">
        <v>74</v>
      </c>
      <c r="Q100" t="b">
        <v>1</v>
      </c>
      <c r="R100">
        <v>14.1</v>
      </c>
      <c r="S100">
        <v>0</v>
      </c>
      <c r="T100">
        <v>484.1</v>
      </c>
      <c r="U100" s="76">
        <v>1.0258964143426295</v>
      </c>
      <c r="V100" s="78">
        <v>258.96414342629458</v>
      </c>
    </row>
    <row r="101" spans="1:22" x14ac:dyDescent="0.25">
      <c r="B101" t="s">
        <v>390</v>
      </c>
      <c r="C101" t="s">
        <v>391</v>
      </c>
      <c r="D101">
        <v>262</v>
      </c>
      <c r="F101" s="74">
        <v>246.27999999999997</v>
      </c>
      <c r="G101">
        <v>246.27999999999997</v>
      </c>
      <c r="O101">
        <v>0</v>
      </c>
      <c r="P101">
        <v>0</v>
      </c>
      <c r="Q101" t="b">
        <v>0</v>
      </c>
      <c r="R101">
        <v>0</v>
      </c>
      <c r="S101">
        <v>0</v>
      </c>
      <c r="T101">
        <v>0</v>
      </c>
      <c r="U101" s="76">
        <v>0</v>
      </c>
      <c r="V101" s="78">
        <v>0</v>
      </c>
    </row>
    <row r="102" spans="1:22" x14ac:dyDescent="0.25">
      <c r="A102" t="s">
        <v>25</v>
      </c>
      <c r="B102" t="s">
        <v>86</v>
      </c>
      <c r="C102" t="s">
        <v>87</v>
      </c>
      <c r="D102">
        <v>372</v>
      </c>
      <c r="F102" s="74">
        <v>349.68</v>
      </c>
      <c r="G102">
        <v>349.68</v>
      </c>
      <c r="O102">
        <v>384</v>
      </c>
      <c r="P102">
        <v>77</v>
      </c>
      <c r="Q102" t="b">
        <v>1</v>
      </c>
      <c r="R102">
        <v>11.52</v>
      </c>
      <c r="S102">
        <v>0</v>
      </c>
      <c r="T102">
        <v>395.52</v>
      </c>
      <c r="U102" s="76">
        <v>1.1310912834591627</v>
      </c>
      <c r="V102" s="78">
        <v>1200</v>
      </c>
    </row>
    <row r="103" spans="1:22" x14ac:dyDescent="0.25">
      <c r="A103" t="s">
        <v>26</v>
      </c>
      <c r="B103" t="s">
        <v>368</v>
      </c>
      <c r="C103" t="s">
        <v>369</v>
      </c>
      <c r="D103">
        <v>378</v>
      </c>
      <c r="F103" s="74">
        <v>355.32</v>
      </c>
      <c r="G103">
        <v>355.32</v>
      </c>
      <c r="H103" t="s">
        <v>404</v>
      </c>
      <c r="I103" t="s">
        <v>407</v>
      </c>
      <c r="J103" t="s">
        <v>423</v>
      </c>
      <c r="O103">
        <v>380</v>
      </c>
      <c r="P103">
        <v>76</v>
      </c>
      <c r="Q103" t="b">
        <v>1</v>
      </c>
      <c r="R103">
        <v>11.4</v>
      </c>
      <c r="S103">
        <v>0</v>
      </c>
      <c r="T103">
        <v>391.4</v>
      </c>
      <c r="U103" s="76">
        <v>1.1015422717550376</v>
      </c>
      <c r="V103" s="78">
        <v>1015.4227175503761</v>
      </c>
    </row>
    <row r="104" spans="1:22" x14ac:dyDescent="0.25">
      <c r="A104" t="s">
        <v>29</v>
      </c>
      <c r="B104" t="s">
        <v>113</v>
      </c>
      <c r="C104" t="s">
        <v>114</v>
      </c>
      <c r="D104">
        <v>585</v>
      </c>
      <c r="F104" s="74">
        <v>549.9</v>
      </c>
      <c r="G104">
        <v>549.9</v>
      </c>
      <c r="O104">
        <v>561</v>
      </c>
      <c r="P104">
        <v>46</v>
      </c>
      <c r="Q104" t="b">
        <v>0</v>
      </c>
      <c r="R104">
        <v>0</v>
      </c>
      <c r="S104">
        <v>0</v>
      </c>
      <c r="T104">
        <v>561</v>
      </c>
      <c r="U104" s="76">
        <v>1.0201854882705947</v>
      </c>
      <c r="V104" s="78">
        <v>201.85488270594743</v>
      </c>
    </row>
    <row r="105" spans="1:22" x14ac:dyDescent="0.25">
      <c r="A105" t="s">
        <v>25</v>
      </c>
      <c r="B105" t="s">
        <v>229</v>
      </c>
      <c r="C105" t="s">
        <v>230</v>
      </c>
      <c r="D105">
        <v>444</v>
      </c>
      <c r="F105" s="74">
        <v>417.35999999999996</v>
      </c>
      <c r="G105">
        <v>417.35999999999996</v>
      </c>
      <c r="O105">
        <v>442</v>
      </c>
      <c r="P105">
        <v>77</v>
      </c>
      <c r="Q105" t="b">
        <v>1</v>
      </c>
      <c r="R105">
        <v>13.26</v>
      </c>
      <c r="S105">
        <v>0</v>
      </c>
      <c r="T105">
        <v>455.26</v>
      </c>
      <c r="U105" s="76">
        <v>1.0908088940003835</v>
      </c>
      <c r="V105" s="78">
        <v>908.08894000383498</v>
      </c>
    </row>
    <row r="106" spans="1:22" x14ac:dyDescent="0.25">
      <c r="A106" t="s">
        <v>25</v>
      </c>
      <c r="B106" t="s">
        <v>352</v>
      </c>
      <c r="C106" t="s">
        <v>353</v>
      </c>
      <c r="D106">
        <v>382</v>
      </c>
      <c r="F106" s="74">
        <v>359.08</v>
      </c>
      <c r="G106">
        <v>359.08</v>
      </c>
      <c r="H106" t="s">
        <v>416</v>
      </c>
      <c r="I106" t="s">
        <v>405</v>
      </c>
      <c r="O106">
        <v>390</v>
      </c>
      <c r="P106">
        <v>78</v>
      </c>
      <c r="Q106" t="b">
        <v>1</v>
      </c>
      <c r="R106">
        <v>11.7</v>
      </c>
      <c r="S106">
        <v>0</v>
      </c>
      <c r="T106">
        <v>401.7</v>
      </c>
      <c r="U106" s="76">
        <v>1.1186922134343322</v>
      </c>
      <c r="V106" s="78">
        <v>1186.9221343433223</v>
      </c>
    </row>
    <row r="107" spans="1:22" x14ac:dyDescent="0.25">
      <c r="A107" t="s">
        <v>25</v>
      </c>
      <c r="B107" t="s">
        <v>97</v>
      </c>
      <c r="C107" t="s">
        <v>98</v>
      </c>
      <c r="D107">
        <v>299</v>
      </c>
      <c r="F107" s="74">
        <v>281.06</v>
      </c>
      <c r="G107">
        <v>281.06</v>
      </c>
      <c r="H107" t="s">
        <v>416</v>
      </c>
      <c r="I107" t="s">
        <v>418</v>
      </c>
      <c r="K107" t="s">
        <v>419</v>
      </c>
      <c r="O107">
        <v>301</v>
      </c>
      <c r="P107">
        <v>76</v>
      </c>
      <c r="Q107" t="b">
        <v>1</v>
      </c>
      <c r="R107">
        <v>9.0299999999999994</v>
      </c>
      <c r="S107">
        <v>0</v>
      </c>
      <c r="T107">
        <v>310.02999999999997</v>
      </c>
      <c r="U107" s="76">
        <v>1.1030740767095992</v>
      </c>
      <c r="V107" s="78">
        <v>1030.7407670959922</v>
      </c>
    </row>
    <row r="108" spans="1:22" x14ac:dyDescent="0.25">
      <c r="A108" t="s">
        <v>28</v>
      </c>
      <c r="B108" t="s">
        <v>203</v>
      </c>
      <c r="C108" t="s">
        <v>204</v>
      </c>
      <c r="D108">
        <v>380</v>
      </c>
      <c r="F108" s="74">
        <v>357.2</v>
      </c>
      <c r="G108">
        <v>357.2</v>
      </c>
      <c r="O108">
        <v>366</v>
      </c>
      <c r="P108">
        <v>78</v>
      </c>
      <c r="Q108" t="b">
        <v>1</v>
      </c>
      <c r="R108">
        <v>10.98</v>
      </c>
      <c r="S108">
        <v>0</v>
      </c>
      <c r="T108">
        <v>376.98</v>
      </c>
      <c r="U108" s="76">
        <v>1.0553751399776037</v>
      </c>
      <c r="V108" s="78">
        <v>553.75139977603681</v>
      </c>
    </row>
    <row r="109" spans="1:22" x14ac:dyDescent="0.25">
      <c r="A109" t="s">
        <v>25</v>
      </c>
      <c r="B109" t="s">
        <v>287</v>
      </c>
      <c r="C109" t="s">
        <v>288</v>
      </c>
      <c r="D109">
        <v>382</v>
      </c>
      <c r="F109" s="74">
        <v>359.08</v>
      </c>
      <c r="G109">
        <v>359.08</v>
      </c>
      <c r="H109" t="s">
        <v>404</v>
      </c>
      <c r="I109" t="s">
        <v>407</v>
      </c>
      <c r="J109" t="s">
        <v>408</v>
      </c>
      <c r="O109">
        <v>384</v>
      </c>
      <c r="P109">
        <v>74</v>
      </c>
      <c r="Q109" t="b">
        <v>1</v>
      </c>
      <c r="R109">
        <v>11.52</v>
      </c>
      <c r="S109">
        <v>0</v>
      </c>
      <c r="T109">
        <v>395.52</v>
      </c>
      <c r="U109" s="76">
        <v>1.1014815639968809</v>
      </c>
      <c r="V109" s="78">
        <v>1014.8156399688091</v>
      </c>
    </row>
    <row r="110" spans="1:22" x14ac:dyDescent="0.25">
      <c r="A110" t="s">
        <v>29</v>
      </c>
      <c r="B110" t="s">
        <v>207</v>
      </c>
      <c r="C110" t="s">
        <v>208</v>
      </c>
      <c r="D110">
        <v>410</v>
      </c>
      <c r="F110" s="74">
        <v>385.4</v>
      </c>
      <c r="G110">
        <v>385.4</v>
      </c>
      <c r="H110" t="s">
        <v>404</v>
      </c>
      <c r="I110" t="s">
        <v>418</v>
      </c>
      <c r="O110">
        <v>413</v>
      </c>
      <c r="P110">
        <v>75</v>
      </c>
      <c r="Q110" t="b">
        <v>1</v>
      </c>
      <c r="R110">
        <v>12.389999999999999</v>
      </c>
      <c r="S110">
        <v>0</v>
      </c>
      <c r="T110">
        <v>425.39</v>
      </c>
      <c r="U110" s="76">
        <v>1.1037623248572912</v>
      </c>
      <c r="V110" s="78">
        <v>1037.623248572912</v>
      </c>
    </row>
    <row r="111" spans="1:22" x14ac:dyDescent="0.25">
      <c r="B111" t="s">
        <v>139</v>
      </c>
      <c r="C111" t="s">
        <v>140</v>
      </c>
      <c r="D111">
        <v>444</v>
      </c>
      <c r="F111" s="74">
        <v>417.35999999999996</v>
      </c>
      <c r="G111">
        <v>417.35999999999996</v>
      </c>
      <c r="O111">
        <v>0</v>
      </c>
      <c r="P111">
        <v>0</v>
      </c>
      <c r="Q111" t="b">
        <v>0</v>
      </c>
      <c r="R111">
        <v>0</v>
      </c>
      <c r="S111">
        <v>0</v>
      </c>
      <c r="T111">
        <v>0</v>
      </c>
      <c r="U111" s="76">
        <v>0</v>
      </c>
      <c r="V111" s="78">
        <v>0</v>
      </c>
    </row>
    <row r="112" spans="1:22" x14ac:dyDescent="0.25">
      <c r="B112" t="s">
        <v>239</v>
      </c>
      <c r="C112" t="s">
        <v>240</v>
      </c>
      <c r="D112">
        <v>452</v>
      </c>
      <c r="F112" s="74">
        <v>424.88</v>
      </c>
      <c r="G112">
        <v>424.88</v>
      </c>
      <c r="H112" t="s">
        <v>416</v>
      </c>
      <c r="O112">
        <v>0</v>
      </c>
      <c r="P112">
        <v>0</v>
      </c>
      <c r="Q112" t="b">
        <v>0</v>
      </c>
      <c r="R112">
        <v>0</v>
      </c>
      <c r="S112">
        <v>0</v>
      </c>
      <c r="T112">
        <v>0</v>
      </c>
      <c r="U112" s="76">
        <v>0</v>
      </c>
      <c r="V112" s="78">
        <v>0</v>
      </c>
    </row>
    <row r="113" spans="1:22" x14ac:dyDescent="0.25">
      <c r="A113" t="s">
        <v>25</v>
      </c>
      <c r="B113" t="s">
        <v>386</v>
      </c>
      <c r="C113" t="s">
        <v>387</v>
      </c>
      <c r="D113">
        <v>259</v>
      </c>
      <c r="F113" s="74">
        <v>243.45999999999998</v>
      </c>
      <c r="G113">
        <v>243.45999999999998</v>
      </c>
      <c r="H113" t="s">
        <v>404</v>
      </c>
      <c r="I113" t="s">
        <v>405</v>
      </c>
      <c r="L113" t="s">
        <v>406</v>
      </c>
      <c r="O113">
        <v>249</v>
      </c>
      <c r="P113">
        <v>79</v>
      </c>
      <c r="Q113" t="b">
        <v>0</v>
      </c>
      <c r="R113">
        <v>0</v>
      </c>
      <c r="S113">
        <v>0</v>
      </c>
      <c r="T113">
        <v>249</v>
      </c>
      <c r="U113" s="76">
        <v>1.0227552780744271</v>
      </c>
      <c r="V113" s="78">
        <v>227.55278074427122</v>
      </c>
    </row>
    <row r="114" spans="1:22" x14ac:dyDescent="0.25">
      <c r="A114" t="s">
        <v>28</v>
      </c>
      <c r="B114" t="s">
        <v>265</v>
      </c>
      <c r="C114" t="s">
        <v>266</v>
      </c>
      <c r="D114">
        <v>529</v>
      </c>
      <c r="F114" s="74">
        <v>497.26</v>
      </c>
      <c r="G114">
        <v>497.26</v>
      </c>
      <c r="O114">
        <v>538</v>
      </c>
      <c r="P114">
        <v>77</v>
      </c>
      <c r="Q114" t="b">
        <v>1</v>
      </c>
      <c r="R114">
        <v>16.14</v>
      </c>
      <c r="S114">
        <v>0</v>
      </c>
      <c r="T114">
        <v>554.14</v>
      </c>
      <c r="U114" s="76">
        <v>1.1143868398825565</v>
      </c>
      <c r="V114" s="78">
        <v>1143.868398825565</v>
      </c>
    </row>
    <row r="115" spans="1:22" x14ac:dyDescent="0.25">
      <c r="A115" t="s">
        <v>25</v>
      </c>
      <c r="B115" t="s">
        <v>366</v>
      </c>
      <c r="C115" t="s">
        <v>367</v>
      </c>
      <c r="D115">
        <v>249</v>
      </c>
      <c r="F115" s="74">
        <v>234.05999999999997</v>
      </c>
      <c r="G115">
        <v>234.05999999999997</v>
      </c>
      <c r="H115" t="s">
        <v>404</v>
      </c>
      <c r="I115" t="s">
        <v>407</v>
      </c>
      <c r="J115" t="s">
        <v>415</v>
      </c>
      <c r="O115">
        <v>251</v>
      </c>
      <c r="P115">
        <v>78</v>
      </c>
      <c r="Q115" t="b">
        <v>1</v>
      </c>
      <c r="R115">
        <v>7.5299999999999994</v>
      </c>
      <c r="S115">
        <v>0</v>
      </c>
      <c r="T115">
        <v>258.52999999999997</v>
      </c>
      <c r="U115" s="76">
        <v>1.1045458429462531</v>
      </c>
      <c r="V115" s="78">
        <v>1045.4584294625313</v>
      </c>
    </row>
    <row r="116" spans="1:22" x14ac:dyDescent="0.25">
      <c r="A116" t="s">
        <v>29</v>
      </c>
      <c r="B116" t="s">
        <v>318</v>
      </c>
      <c r="C116" t="s">
        <v>319</v>
      </c>
      <c r="D116">
        <v>512</v>
      </c>
      <c r="F116" s="74">
        <v>481.28</v>
      </c>
      <c r="G116">
        <v>481.28</v>
      </c>
      <c r="H116" t="s">
        <v>404</v>
      </c>
      <c r="I116" t="s">
        <v>418</v>
      </c>
      <c r="O116">
        <v>495</v>
      </c>
      <c r="P116">
        <v>76</v>
      </c>
      <c r="Q116" t="b">
        <v>1</v>
      </c>
      <c r="R116">
        <v>14.85</v>
      </c>
      <c r="S116">
        <v>0</v>
      </c>
      <c r="T116">
        <v>509.85</v>
      </c>
      <c r="U116" s="76">
        <v>1.059362533244681</v>
      </c>
      <c r="V116" s="78">
        <v>593.62533244680992</v>
      </c>
    </row>
    <row r="117" spans="1:22" x14ac:dyDescent="0.25">
      <c r="A117" t="s">
        <v>29</v>
      </c>
      <c r="B117" t="s">
        <v>332</v>
      </c>
      <c r="C117" t="s">
        <v>333</v>
      </c>
      <c r="D117">
        <v>430</v>
      </c>
      <c r="F117" s="74">
        <v>404.2</v>
      </c>
      <c r="G117">
        <v>404.2</v>
      </c>
      <c r="O117">
        <v>368</v>
      </c>
      <c r="P117">
        <v>66</v>
      </c>
      <c r="Q117" t="b">
        <v>0</v>
      </c>
      <c r="R117">
        <v>0</v>
      </c>
      <c r="S117">
        <v>0</v>
      </c>
      <c r="T117">
        <v>368</v>
      </c>
      <c r="U117" s="76">
        <v>0.91044037605145967</v>
      </c>
      <c r="V117" s="78">
        <v>0</v>
      </c>
    </row>
    <row r="118" spans="1:22" x14ac:dyDescent="0.25">
      <c r="A118" t="s">
        <v>29</v>
      </c>
      <c r="B118" t="s">
        <v>137</v>
      </c>
      <c r="C118" t="s">
        <v>138</v>
      </c>
      <c r="D118">
        <v>338</v>
      </c>
      <c r="F118" s="74">
        <v>317.71999999999997</v>
      </c>
      <c r="G118">
        <v>317.71999999999997</v>
      </c>
      <c r="H118" t="s">
        <v>404</v>
      </c>
      <c r="I118" t="s">
        <v>405</v>
      </c>
      <c r="L118" t="s">
        <v>425</v>
      </c>
      <c r="O118">
        <v>342</v>
      </c>
      <c r="P118">
        <v>76</v>
      </c>
      <c r="Q118" t="b">
        <v>1</v>
      </c>
      <c r="R118">
        <v>10.26</v>
      </c>
      <c r="S118">
        <v>0</v>
      </c>
      <c r="T118">
        <v>352.26</v>
      </c>
      <c r="U118" s="76">
        <v>1.1087120735238576</v>
      </c>
      <c r="V118" s="78">
        <v>1087.1207352385759</v>
      </c>
    </row>
    <row r="119" spans="1:22" x14ac:dyDescent="0.25">
      <c r="A119" t="s">
        <v>25</v>
      </c>
      <c r="B119" t="s">
        <v>213</v>
      </c>
      <c r="C119" t="s">
        <v>214</v>
      </c>
      <c r="D119">
        <v>538</v>
      </c>
      <c r="F119" s="74">
        <v>505.71999999999997</v>
      </c>
      <c r="G119">
        <v>505.71999999999997</v>
      </c>
      <c r="O119">
        <v>545</v>
      </c>
      <c r="P119">
        <v>78</v>
      </c>
      <c r="Q119" t="b">
        <v>1</v>
      </c>
      <c r="R119">
        <v>16.349999999999998</v>
      </c>
      <c r="S119">
        <v>0</v>
      </c>
      <c r="T119">
        <v>561.35</v>
      </c>
      <c r="U119" s="76">
        <v>1.1100015819030296</v>
      </c>
      <c r="V119" s="78">
        <v>1100.0158190302955</v>
      </c>
    </row>
    <row r="120" spans="1:22" x14ac:dyDescent="0.25">
      <c r="A120" t="s">
        <v>25</v>
      </c>
      <c r="B120" t="s">
        <v>84</v>
      </c>
      <c r="C120" t="s">
        <v>85</v>
      </c>
      <c r="D120">
        <v>248</v>
      </c>
      <c r="F120" s="74">
        <v>233.11999999999998</v>
      </c>
      <c r="G120">
        <v>233.11999999999998</v>
      </c>
      <c r="H120" t="s">
        <v>416</v>
      </c>
      <c r="I120" t="s">
        <v>405</v>
      </c>
      <c r="O120">
        <v>255</v>
      </c>
      <c r="P120">
        <v>74</v>
      </c>
      <c r="Q120" t="b">
        <v>1</v>
      </c>
      <c r="R120">
        <v>7.6499999999999995</v>
      </c>
      <c r="S120">
        <v>0</v>
      </c>
      <c r="T120">
        <v>262.64999999999998</v>
      </c>
      <c r="U120" s="76">
        <v>1.1266729581331503</v>
      </c>
      <c r="V120" s="78">
        <v>1200</v>
      </c>
    </row>
    <row r="121" spans="1:22" x14ac:dyDescent="0.25">
      <c r="A121" t="s">
        <v>25</v>
      </c>
      <c r="B121" t="s">
        <v>310</v>
      </c>
      <c r="C121" t="s">
        <v>311</v>
      </c>
      <c r="D121">
        <v>309</v>
      </c>
      <c r="F121" s="74">
        <v>290.45999999999998</v>
      </c>
      <c r="G121">
        <v>290.45999999999998</v>
      </c>
      <c r="O121">
        <v>325</v>
      </c>
      <c r="P121">
        <v>77</v>
      </c>
      <c r="Q121" t="b">
        <v>1</v>
      </c>
      <c r="R121">
        <v>9.75</v>
      </c>
      <c r="S121">
        <v>0</v>
      </c>
      <c r="T121">
        <v>334.75</v>
      </c>
      <c r="U121" s="76">
        <v>1.1524822695035462</v>
      </c>
      <c r="V121" s="78">
        <v>1200</v>
      </c>
    </row>
    <row r="122" spans="1:22" x14ac:dyDescent="0.25">
      <c r="A122" t="s">
        <v>28</v>
      </c>
      <c r="B122" t="s">
        <v>247</v>
      </c>
      <c r="C122" t="s">
        <v>248</v>
      </c>
      <c r="D122">
        <v>323</v>
      </c>
      <c r="F122" s="74">
        <v>303.62</v>
      </c>
      <c r="G122">
        <v>303.62</v>
      </c>
      <c r="H122" t="s">
        <v>410</v>
      </c>
      <c r="I122" t="s">
        <v>418</v>
      </c>
      <c r="K122" t="s">
        <v>435</v>
      </c>
      <c r="O122">
        <v>330</v>
      </c>
      <c r="P122">
        <v>76</v>
      </c>
      <c r="Q122" t="b">
        <v>1</v>
      </c>
      <c r="R122">
        <v>9.9</v>
      </c>
      <c r="S122">
        <v>0</v>
      </c>
      <c r="T122">
        <v>339.9</v>
      </c>
      <c r="U122" s="76">
        <v>1.1194914696001581</v>
      </c>
      <c r="V122" s="78">
        <v>1194.914696001581</v>
      </c>
    </row>
    <row r="123" spans="1:22" x14ac:dyDescent="0.25">
      <c r="A123" t="s">
        <v>26</v>
      </c>
      <c r="B123" t="s">
        <v>78</v>
      </c>
      <c r="C123" t="s">
        <v>79</v>
      </c>
      <c r="D123">
        <v>412</v>
      </c>
      <c r="F123" s="74">
        <v>387.28</v>
      </c>
      <c r="G123">
        <v>387.28</v>
      </c>
      <c r="O123">
        <v>411</v>
      </c>
      <c r="P123">
        <v>76</v>
      </c>
      <c r="Q123" t="b">
        <v>1</v>
      </c>
      <c r="R123">
        <v>12.33</v>
      </c>
      <c r="S123">
        <v>0</v>
      </c>
      <c r="T123">
        <v>423.33</v>
      </c>
      <c r="U123" s="76">
        <v>1.0930851063829787</v>
      </c>
      <c r="V123" s="78">
        <v>930.85106382978734</v>
      </c>
    </row>
    <row r="124" spans="1:22" x14ac:dyDescent="0.25">
      <c r="A124" t="s">
        <v>26</v>
      </c>
      <c r="B124" t="s">
        <v>173</v>
      </c>
      <c r="C124" t="s">
        <v>174</v>
      </c>
      <c r="D124">
        <v>402</v>
      </c>
      <c r="F124" s="74">
        <v>377.88</v>
      </c>
      <c r="G124">
        <v>377.88</v>
      </c>
      <c r="O124">
        <v>388</v>
      </c>
      <c r="P124">
        <v>78</v>
      </c>
      <c r="Q124" t="b">
        <v>1</v>
      </c>
      <c r="R124">
        <v>11.639999999999999</v>
      </c>
      <c r="S124">
        <v>0</v>
      </c>
      <c r="T124">
        <v>399.64</v>
      </c>
      <c r="U124" s="76">
        <v>1.0575844183338625</v>
      </c>
      <c r="V124" s="78">
        <v>575.84418333862516</v>
      </c>
    </row>
    <row r="125" spans="1:22" x14ac:dyDescent="0.25">
      <c r="A125" t="s">
        <v>25</v>
      </c>
      <c r="B125" t="s">
        <v>249</v>
      </c>
      <c r="C125" t="s">
        <v>250</v>
      </c>
      <c r="D125">
        <v>720</v>
      </c>
      <c r="F125" s="74">
        <v>676.8</v>
      </c>
      <c r="G125">
        <v>676.8</v>
      </c>
      <c r="H125" t="s">
        <v>413</v>
      </c>
      <c r="I125" t="s">
        <v>407</v>
      </c>
      <c r="O125">
        <v>721</v>
      </c>
      <c r="P125">
        <v>64</v>
      </c>
      <c r="Q125" t="b">
        <v>0</v>
      </c>
      <c r="R125">
        <v>0</v>
      </c>
      <c r="S125">
        <v>0</v>
      </c>
      <c r="T125">
        <v>721</v>
      </c>
      <c r="U125" s="76">
        <v>1.0653073286052011</v>
      </c>
      <c r="V125" s="78">
        <v>653.07328605201053</v>
      </c>
    </row>
    <row r="126" spans="1:22" x14ac:dyDescent="0.25">
      <c r="B126" t="s">
        <v>165</v>
      </c>
      <c r="C126" t="s">
        <v>166</v>
      </c>
      <c r="D126">
        <v>452</v>
      </c>
      <c r="E126" t="s">
        <v>441</v>
      </c>
      <c r="F126" s="74">
        <v>424.88</v>
      </c>
      <c r="G126">
        <v>424.88</v>
      </c>
      <c r="H126" t="s">
        <v>404</v>
      </c>
      <c r="I126" t="s">
        <v>418</v>
      </c>
      <c r="K126" t="s">
        <v>429</v>
      </c>
      <c r="O126">
        <v>0</v>
      </c>
      <c r="P126">
        <v>0</v>
      </c>
      <c r="Q126" t="b">
        <v>0</v>
      </c>
      <c r="R126">
        <v>0</v>
      </c>
      <c r="S126">
        <v>0</v>
      </c>
      <c r="T126">
        <v>0</v>
      </c>
      <c r="U126" s="76">
        <v>0</v>
      </c>
      <c r="V126" s="78">
        <v>0</v>
      </c>
    </row>
    <row r="127" spans="1:22" x14ac:dyDescent="0.25">
      <c r="A127" t="s">
        <v>28</v>
      </c>
      <c r="B127" t="s">
        <v>346</v>
      </c>
      <c r="C127" t="s">
        <v>347</v>
      </c>
      <c r="D127">
        <v>467</v>
      </c>
      <c r="F127" s="74">
        <v>438.97999999999996</v>
      </c>
      <c r="G127">
        <v>438.97999999999996</v>
      </c>
      <c r="H127" t="s">
        <v>404</v>
      </c>
      <c r="I127" t="s">
        <v>430</v>
      </c>
      <c r="L127" t="s">
        <v>439</v>
      </c>
      <c r="O127">
        <v>473</v>
      </c>
      <c r="P127">
        <v>77</v>
      </c>
      <c r="Q127" t="b">
        <v>1</v>
      </c>
      <c r="R127">
        <v>14.19</v>
      </c>
      <c r="S127">
        <v>0</v>
      </c>
      <c r="T127">
        <v>487.19</v>
      </c>
      <c r="U127" s="76">
        <v>1.1098227709690647</v>
      </c>
      <c r="V127" s="78">
        <v>1098.2277096906469</v>
      </c>
    </row>
    <row r="128" spans="1:22" x14ac:dyDescent="0.25">
      <c r="B128" t="s">
        <v>211</v>
      </c>
      <c r="C128" t="s">
        <v>212</v>
      </c>
      <c r="D128">
        <v>507</v>
      </c>
      <c r="F128" s="74">
        <v>476.58</v>
      </c>
      <c r="G128">
        <v>476.58</v>
      </c>
      <c r="O128">
        <v>0</v>
      </c>
      <c r="P128">
        <v>0</v>
      </c>
      <c r="Q128" t="b">
        <v>0</v>
      </c>
      <c r="R128">
        <v>0</v>
      </c>
      <c r="S128">
        <v>0</v>
      </c>
      <c r="T128">
        <v>0</v>
      </c>
      <c r="U128" s="76">
        <v>0</v>
      </c>
      <c r="V128" s="78">
        <v>0</v>
      </c>
    </row>
    <row r="129" spans="1:22" x14ac:dyDescent="0.25">
      <c r="A129" t="s">
        <v>25</v>
      </c>
      <c r="B129" t="s">
        <v>304</v>
      </c>
      <c r="C129" t="s">
        <v>305</v>
      </c>
      <c r="D129">
        <v>743</v>
      </c>
      <c r="F129" s="74">
        <v>698.42</v>
      </c>
      <c r="G129">
        <v>698.42</v>
      </c>
      <c r="H129" t="s">
        <v>404</v>
      </c>
      <c r="I129" t="s">
        <v>407</v>
      </c>
      <c r="J129" t="s">
        <v>408</v>
      </c>
      <c r="O129">
        <v>761</v>
      </c>
      <c r="P129">
        <v>77</v>
      </c>
      <c r="Q129" t="b">
        <v>1</v>
      </c>
      <c r="R129">
        <v>22.83</v>
      </c>
      <c r="S129">
        <v>0</v>
      </c>
      <c r="T129">
        <v>783.83</v>
      </c>
      <c r="U129" s="76">
        <v>1.1222903124194612</v>
      </c>
      <c r="V129" s="78">
        <v>1200</v>
      </c>
    </row>
    <row r="130" spans="1:22" x14ac:dyDescent="0.25">
      <c r="A130" t="s">
        <v>25</v>
      </c>
      <c r="B130" t="s">
        <v>263</v>
      </c>
      <c r="C130" t="s">
        <v>264</v>
      </c>
      <c r="D130">
        <v>483</v>
      </c>
      <c r="F130" s="74">
        <v>454.02</v>
      </c>
      <c r="G130">
        <v>454.02</v>
      </c>
      <c r="O130">
        <v>495</v>
      </c>
      <c r="P130">
        <v>75</v>
      </c>
      <c r="Q130" t="b">
        <v>1</v>
      </c>
      <c r="R130">
        <v>14.85</v>
      </c>
      <c r="S130">
        <v>0</v>
      </c>
      <c r="T130">
        <v>509.85</v>
      </c>
      <c r="U130" s="76">
        <v>1.1229681511827674</v>
      </c>
      <c r="V130" s="78">
        <v>1200</v>
      </c>
    </row>
    <row r="131" spans="1:22" x14ac:dyDescent="0.25">
      <c r="A131" t="s">
        <v>25</v>
      </c>
      <c r="B131" t="s">
        <v>125</v>
      </c>
      <c r="C131" t="s">
        <v>126</v>
      </c>
      <c r="D131">
        <v>407</v>
      </c>
      <c r="F131" s="74">
        <v>382.58</v>
      </c>
      <c r="G131">
        <v>382.58</v>
      </c>
      <c r="O131">
        <v>388</v>
      </c>
      <c r="P131">
        <v>76</v>
      </c>
      <c r="Q131" t="b">
        <v>1</v>
      </c>
      <c r="R131">
        <v>11.639999999999999</v>
      </c>
      <c r="S131">
        <v>0</v>
      </c>
      <c r="T131">
        <v>399.64</v>
      </c>
      <c r="U131" s="76">
        <v>1.0445919807621935</v>
      </c>
      <c r="V131" s="78">
        <v>445.91980762193504</v>
      </c>
    </row>
    <row r="132" spans="1:22" x14ac:dyDescent="0.25">
      <c r="B132" t="s">
        <v>237</v>
      </c>
      <c r="C132" t="s">
        <v>238</v>
      </c>
      <c r="D132">
        <v>293</v>
      </c>
      <c r="F132" s="74">
        <v>275.41999999999996</v>
      </c>
      <c r="G132">
        <v>275.41999999999996</v>
      </c>
      <c r="H132" t="s">
        <v>413</v>
      </c>
      <c r="I132" t="s">
        <v>418</v>
      </c>
      <c r="K132" t="s">
        <v>434</v>
      </c>
      <c r="O132">
        <v>0</v>
      </c>
      <c r="P132">
        <v>0</v>
      </c>
      <c r="Q132" t="b">
        <v>0</v>
      </c>
      <c r="R132">
        <v>0</v>
      </c>
      <c r="S132">
        <v>0</v>
      </c>
      <c r="T132">
        <v>0</v>
      </c>
      <c r="U132" s="76">
        <v>0</v>
      </c>
      <c r="V132" s="78">
        <v>0</v>
      </c>
    </row>
    <row r="133" spans="1:22" x14ac:dyDescent="0.25">
      <c r="A133" t="s">
        <v>25</v>
      </c>
      <c r="B133" t="s">
        <v>259</v>
      </c>
      <c r="C133" t="s">
        <v>260</v>
      </c>
      <c r="D133">
        <v>355</v>
      </c>
      <c r="F133" s="74">
        <v>333.7</v>
      </c>
      <c r="G133">
        <v>333.7</v>
      </c>
      <c r="O133">
        <v>353</v>
      </c>
      <c r="P133">
        <v>76</v>
      </c>
      <c r="Q133" t="b">
        <v>1</v>
      </c>
      <c r="R133">
        <v>10.59</v>
      </c>
      <c r="S133">
        <v>0</v>
      </c>
      <c r="T133">
        <v>363.59</v>
      </c>
      <c r="U133" s="76">
        <v>1.0895714713814804</v>
      </c>
      <c r="V133" s="78">
        <v>895.71471381480364</v>
      </c>
    </row>
    <row r="134" spans="1:22" x14ac:dyDescent="0.25">
      <c r="A134" t="s">
        <v>26</v>
      </c>
      <c r="B134" t="s">
        <v>372</v>
      </c>
      <c r="C134" t="s">
        <v>373</v>
      </c>
      <c r="D134">
        <v>319</v>
      </c>
      <c r="F134" s="74">
        <v>299.85999999999996</v>
      </c>
      <c r="G134">
        <v>299.85999999999996</v>
      </c>
      <c r="H134" t="s">
        <v>416</v>
      </c>
      <c r="I134" t="s">
        <v>430</v>
      </c>
      <c r="O134">
        <v>322</v>
      </c>
      <c r="P134">
        <v>77</v>
      </c>
      <c r="Q134" t="b">
        <v>1</v>
      </c>
      <c r="R134">
        <v>9.66</v>
      </c>
      <c r="S134">
        <v>0</v>
      </c>
      <c r="T134">
        <v>331.66</v>
      </c>
      <c r="U134" s="76">
        <v>1.1060494897618891</v>
      </c>
      <c r="V134" s="78">
        <v>1060.4948976188909</v>
      </c>
    </row>
    <row r="135" spans="1:22" x14ac:dyDescent="0.25">
      <c r="B135" t="s">
        <v>209</v>
      </c>
      <c r="C135" t="s">
        <v>210</v>
      </c>
      <c r="D135">
        <v>622</v>
      </c>
      <c r="F135" s="74">
        <v>584.67999999999995</v>
      </c>
      <c r="G135">
        <v>584.67999999999995</v>
      </c>
      <c r="O135">
        <v>0</v>
      </c>
      <c r="P135">
        <v>0</v>
      </c>
      <c r="Q135" t="b">
        <v>0</v>
      </c>
      <c r="R135">
        <v>0</v>
      </c>
      <c r="S135">
        <v>0</v>
      </c>
      <c r="T135">
        <v>0</v>
      </c>
      <c r="U135" s="76">
        <v>0</v>
      </c>
      <c r="V135" s="78">
        <v>0</v>
      </c>
    </row>
    <row r="136" spans="1:22" x14ac:dyDescent="0.25">
      <c r="A136" t="s">
        <v>28</v>
      </c>
      <c r="B136" t="s">
        <v>281</v>
      </c>
      <c r="C136" t="s">
        <v>282</v>
      </c>
      <c r="D136">
        <v>328</v>
      </c>
      <c r="F136" s="74">
        <v>308.32</v>
      </c>
      <c r="G136">
        <v>308.32</v>
      </c>
      <c r="O136">
        <v>327</v>
      </c>
      <c r="P136">
        <v>76</v>
      </c>
      <c r="Q136" t="b">
        <v>1</v>
      </c>
      <c r="R136">
        <v>9.81</v>
      </c>
      <c r="S136">
        <v>0</v>
      </c>
      <c r="T136">
        <v>336.81</v>
      </c>
      <c r="U136" s="76">
        <v>1.0924039958484693</v>
      </c>
      <c r="V136" s="78">
        <v>924.03995848469253</v>
      </c>
    </row>
    <row r="137" spans="1:22" x14ac:dyDescent="0.25">
      <c r="A137" t="s">
        <v>29</v>
      </c>
      <c r="B137" t="s">
        <v>34</v>
      </c>
      <c r="C137" t="s">
        <v>35</v>
      </c>
      <c r="D137">
        <v>448</v>
      </c>
      <c r="F137" s="74">
        <v>421.12</v>
      </c>
      <c r="G137">
        <v>421.12</v>
      </c>
      <c r="O137">
        <v>450</v>
      </c>
      <c r="P137">
        <v>77</v>
      </c>
      <c r="Q137" t="b">
        <v>1</v>
      </c>
      <c r="R137">
        <v>13.5</v>
      </c>
      <c r="S137">
        <v>0</v>
      </c>
      <c r="T137">
        <v>463.5</v>
      </c>
      <c r="U137" s="76">
        <v>1.1006363981762919</v>
      </c>
      <c r="V137" s="78">
        <v>1006.3639817629189</v>
      </c>
    </row>
    <row r="138" spans="1:22" x14ac:dyDescent="0.25">
      <c r="A138" t="s">
        <v>25</v>
      </c>
      <c r="B138" t="s">
        <v>285</v>
      </c>
      <c r="C138" t="s">
        <v>286</v>
      </c>
      <c r="D138">
        <v>332</v>
      </c>
      <c r="F138" s="74">
        <v>312.08</v>
      </c>
      <c r="G138">
        <v>312.08</v>
      </c>
      <c r="O138">
        <v>370</v>
      </c>
      <c r="P138">
        <v>78</v>
      </c>
      <c r="Q138" t="b">
        <v>1</v>
      </c>
      <c r="R138">
        <v>11.1</v>
      </c>
      <c r="S138">
        <v>0</v>
      </c>
      <c r="T138">
        <v>381.1</v>
      </c>
      <c r="U138" s="76">
        <v>1.221161240707511</v>
      </c>
      <c r="V138" s="78">
        <v>1200</v>
      </c>
    </row>
    <row r="139" spans="1:22" x14ac:dyDescent="0.25">
      <c r="A139" t="s">
        <v>28</v>
      </c>
      <c r="B139" t="s">
        <v>187</v>
      </c>
      <c r="C139" t="s">
        <v>188</v>
      </c>
      <c r="D139">
        <v>294</v>
      </c>
      <c r="F139" s="74">
        <v>276.35999999999996</v>
      </c>
      <c r="G139">
        <v>276.35999999999996</v>
      </c>
      <c r="O139">
        <v>303</v>
      </c>
      <c r="P139">
        <v>75</v>
      </c>
      <c r="Q139" t="b">
        <v>1</v>
      </c>
      <c r="R139">
        <v>9.09</v>
      </c>
      <c r="S139">
        <v>0</v>
      </c>
      <c r="T139">
        <v>312.08999999999997</v>
      </c>
      <c r="U139" s="76">
        <v>1.1292878853669128</v>
      </c>
      <c r="V139" s="78">
        <v>1200</v>
      </c>
    </row>
    <row r="140" spans="1:22" x14ac:dyDescent="0.25">
      <c r="A140" t="s">
        <v>26</v>
      </c>
      <c r="B140" t="s">
        <v>80</v>
      </c>
      <c r="C140" t="s">
        <v>81</v>
      </c>
      <c r="D140">
        <v>349</v>
      </c>
      <c r="F140" s="74">
        <v>328.06</v>
      </c>
      <c r="G140">
        <v>328.06</v>
      </c>
      <c r="O140">
        <v>341</v>
      </c>
      <c r="P140">
        <v>77</v>
      </c>
      <c r="Q140" t="b">
        <v>1</v>
      </c>
      <c r="R140">
        <v>10.23</v>
      </c>
      <c r="S140">
        <v>0</v>
      </c>
      <c r="T140">
        <v>351.23</v>
      </c>
      <c r="U140" s="76">
        <v>1.0706273242699507</v>
      </c>
      <c r="V140" s="78">
        <v>706.27324269950668</v>
      </c>
    </row>
    <row r="141" spans="1:22" x14ac:dyDescent="0.25">
      <c r="A141" t="s">
        <v>29</v>
      </c>
      <c r="B141" t="s">
        <v>330</v>
      </c>
      <c r="C141" t="s">
        <v>331</v>
      </c>
      <c r="D141">
        <v>268</v>
      </c>
      <c r="F141" s="74">
        <v>251.92</v>
      </c>
      <c r="G141">
        <v>251.92</v>
      </c>
      <c r="H141" t="s">
        <v>413</v>
      </c>
      <c r="I141" t="s">
        <v>407</v>
      </c>
      <c r="J141" t="s">
        <v>421</v>
      </c>
      <c r="O141">
        <v>289</v>
      </c>
      <c r="P141">
        <v>75</v>
      </c>
      <c r="Q141" t="b">
        <v>1</v>
      </c>
      <c r="R141">
        <v>8.67</v>
      </c>
      <c r="S141">
        <v>0</v>
      </c>
      <c r="T141">
        <v>297.67</v>
      </c>
      <c r="U141" s="76">
        <v>1.1816052715147667</v>
      </c>
      <c r="V141" s="78">
        <v>1200</v>
      </c>
    </row>
    <row r="142" spans="1:22" x14ac:dyDescent="0.25">
      <c r="B142" t="s">
        <v>302</v>
      </c>
      <c r="C142" t="s">
        <v>303</v>
      </c>
      <c r="D142">
        <v>243</v>
      </c>
      <c r="F142" s="74">
        <v>228.42</v>
      </c>
      <c r="G142">
        <v>228.42</v>
      </c>
      <c r="O142">
        <v>0</v>
      </c>
      <c r="P142">
        <v>0</v>
      </c>
      <c r="Q142" t="b">
        <v>0</v>
      </c>
      <c r="R142">
        <v>0</v>
      </c>
      <c r="S142">
        <v>0</v>
      </c>
      <c r="T142">
        <v>0</v>
      </c>
      <c r="U142" s="76">
        <v>0</v>
      </c>
      <c r="V142" s="78">
        <v>0</v>
      </c>
    </row>
    <row r="143" spans="1:22" x14ac:dyDescent="0.25">
      <c r="A143" t="s">
        <v>26</v>
      </c>
      <c r="B143" t="s">
        <v>271</v>
      </c>
      <c r="C143" t="s">
        <v>272</v>
      </c>
      <c r="D143">
        <v>690</v>
      </c>
      <c r="F143" s="74">
        <v>648.59999999999991</v>
      </c>
      <c r="G143">
        <v>648.59999999999991</v>
      </c>
      <c r="O143">
        <v>666</v>
      </c>
      <c r="P143">
        <v>75</v>
      </c>
      <c r="Q143" t="b">
        <v>1</v>
      </c>
      <c r="R143">
        <v>19.98</v>
      </c>
      <c r="S143">
        <v>0</v>
      </c>
      <c r="T143">
        <v>685.98</v>
      </c>
      <c r="U143" s="76">
        <v>1.0576318223866792</v>
      </c>
      <c r="V143" s="78">
        <v>576.31822386679187</v>
      </c>
    </row>
    <row r="144" spans="1:22" x14ac:dyDescent="0.25">
      <c r="A144" t="s">
        <v>25</v>
      </c>
      <c r="B144" t="s">
        <v>109</v>
      </c>
      <c r="C144" t="s">
        <v>110</v>
      </c>
      <c r="D144">
        <v>376</v>
      </c>
      <c r="F144" s="74">
        <v>353.44</v>
      </c>
      <c r="G144">
        <v>353.44</v>
      </c>
      <c r="H144" t="s">
        <v>404</v>
      </c>
      <c r="I144" t="s">
        <v>405</v>
      </c>
      <c r="L144" t="s">
        <v>422</v>
      </c>
      <c r="O144">
        <v>390</v>
      </c>
      <c r="P144">
        <v>72</v>
      </c>
      <c r="Q144" t="b">
        <v>1</v>
      </c>
      <c r="R144">
        <v>11.7</v>
      </c>
      <c r="S144">
        <v>0</v>
      </c>
      <c r="T144">
        <v>401.7</v>
      </c>
      <c r="U144" s="76">
        <v>1.1365436849253054</v>
      </c>
      <c r="V144" s="78">
        <v>1200</v>
      </c>
    </row>
    <row r="145" spans="1:22" x14ac:dyDescent="0.25">
      <c r="A145" t="s">
        <v>29</v>
      </c>
      <c r="B145" t="s">
        <v>135</v>
      </c>
      <c r="C145" t="s">
        <v>136</v>
      </c>
      <c r="D145">
        <v>391</v>
      </c>
      <c r="F145" s="74">
        <v>367.53999999999996</v>
      </c>
      <c r="G145">
        <v>367.53999999999996</v>
      </c>
      <c r="O145">
        <v>379</v>
      </c>
      <c r="P145">
        <v>78</v>
      </c>
      <c r="Q145" t="b">
        <v>1</v>
      </c>
      <c r="R145">
        <v>11.37</v>
      </c>
      <c r="S145">
        <v>0</v>
      </c>
      <c r="T145">
        <v>390.37</v>
      </c>
      <c r="U145" s="76">
        <v>1.0621156880883715</v>
      </c>
      <c r="V145" s="78">
        <v>621.1568808837153</v>
      </c>
    </row>
    <row r="146" spans="1:22" x14ac:dyDescent="0.25">
      <c r="A146" t="s">
        <v>25</v>
      </c>
      <c r="B146" t="s">
        <v>358</v>
      </c>
      <c r="C146" t="s">
        <v>359</v>
      </c>
      <c r="D146">
        <v>910</v>
      </c>
      <c r="F146" s="74">
        <v>855.4</v>
      </c>
      <c r="G146">
        <v>855.4</v>
      </c>
      <c r="H146" t="s">
        <v>416</v>
      </c>
      <c r="I146" t="s">
        <v>407</v>
      </c>
      <c r="O146">
        <v>925</v>
      </c>
      <c r="P146">
        <v>78</v>
      </c>
      <c r="Q146" t="b">
        <v>1</v>
      </c>
      <c r="R146">
        <v>27.75</v>
      </c>
      <c r="S146">
        <v>0</v>
      </c>
      <c r="T146">
        <v>952.75</v>
      </c>
      <c r="U146" s="76">
        <v>1.1138064063595978</v>
      </c>
      <c r="V146" s="78">
        <v>1138.0640635959783</v>
      </c>
    </row>
    <row r="147" spans="1:22" x14ac:dyDescent="0.25">
      <c r="A147" t="s">
        <v>29</v>
      </c>
      <c r="B147" t="s">
        <v>362</v>
      </c>
      <c r="C147" t="s">
        <v>363</v>
      </c>
      <c r="D147">
        <v>495</v>
      </c>
      <c r="F147" s="74">
        <v>465.29999999999995</v>
      </c>
      <c r="G147">
        <v>465.29999999999995</v>
      </c>
      <c r="O147">
        <v>496</v>
      </c>
      <c r="P147">
        <v>76</v>
      </c>
      <c r="Q147" t="b">
        <v>1</v>
      </c>
      <c r="R147">
        <v>14.879999999999999</v>
      </c>
      <c r="S147">
        <v>0</v>
      </c>
      <c r="T147">
        <v>510.88</v>
      </c>
      <c r="U147" s="76">
        <v>1.0979583064689449</v>
      </c>
      <c r="V147" s="78">
        <v>979.58306468944875</v>
      </c>
    </row>
    <row r="148" spans="1:22" x14ac:dyDescent="0.25">
      <c r="A148" t="s">
        <v>28</v>
      </c>
      <c r="B148" t="s">
        <v>215</v>
      </c>
      <c r="C148" t="s">
        <v>216</v>
      </c>
      <c r="D148">
        <v>222</v>
      </c>
      <c r="F148" s="74">
        <v>208.67999999999998</v>
      </c>
      <c r="G148">
        <v>208.67999999999998</v>
      </c>
      <c r="O148">
        <v>228</v>
      </c>
      <c r="P148">
        <v>76</v>
      </c>
      <c r="Q148" t="b">
        <v>1</v>
      </c>
      <c r="R148">
        <v>6.84</v>
      </c>
      <c r="S148">
        <v>0</v>
      </c>
      <c r="T148">
        <v>234.84</v>
      </c>
      <c r="U148" s="76">
        <v>1.1253594019551467</v>
      </c>
      <c r="V148" s="78">
        <v>1200</v>
      </c>
    </row>
    <row r="149" spans="1:22" x14ac:dyDescent="0.25">
      <c r="A149" t="s">
        <v>25</v>
      </c>
      <c r="B149" t="s">
        <v>231</v>
      </c>
      <c r="C149" t="s">
        <v>232</v>
      </c>
      <c r="D149">
        <v>355</v>
      </c>
      <c r="F149" s="74">
        <v>333.7</v>
      </c>
      <c r="G149">
        <v>333.7</v>
      </c>
      <c r="H149" t="s">
        <v>404</v>
      </c>
      <c r="I149" t="s">
        <v>405</v>
      </c>
      <c r="L149" t="s">
        <v>406</v>
      </c>
      <c r="O149">
        <v>363</v>
      </c>
      <c r="P149">
        <v>75</v>
      </c>
      <c r="Q149" t="b">
        <v>1</v>
      </c>
      <c r="R149">
        <v>10.889999999999999</v>
      </c>
      <c r="S149">
        <v>0</v>
      </c>
      <c r="T149">
        <v>373.89</v>
      </c>
      <c r="U149" s="76">
        <v>1.1204375187293976</v>
      </c>
      <c r="V149" s="78">
        <v>1200</v>
      </c>
    </row>
    <row r="150" spans="1:22" x14ac:dyDescent="0.25">
      <c r="A150" t="s">
        <v>29</v>
      </c>
      <c r="B150" t="s">
        <v>60</v>
      </c>
      <c r="C150" t="s">
        <v>61</v>
      </c>
      <c r="D150">
        <v>230</v>
      </c>
      <c r="F150" s="74">
        <v>216.2</v>
      </c>
      <c r="G150">
        <v>216.2</v>
      </c>
      <c r="H150" t="s">
        <v>410</v>
      </c>
      <c r="I150" t="s">
        <v>411</v>
      </c>
      <c r="J150" t="s">
        <v>412</v>
      </c>
      <c r="O150">
        <v>236</v>
      </c>
      <c r="P150">
        <v>77</v>
      </c>
      <c r="Q150" t="b">
        <v>1</v>
      </c>
      <c r="R150">
        <v>7.08</v>
      </c>
      <c r="S150">
        <v>0</v>
      </c>
      <c r="T150">
        <v>243.08</v>
      </c>
      <c r="U150" s="76">
        <v>1.1243293246993527</v>
      </c>
      <c r="V150" s="78">
        <v>1200</v>
      </c>
    </row>
    <row r="151" spans="1:22" x14ac:dyDescent="0.25">
      <c r="A151" t="s">
        <v>26</v>
      </c>
      <c r="B151" t="s">
        <v>103</v>
      </c>
      <c r="C151" t="s">
        <v>104</v>
      </c>
      <c r="D151">
        <v>202</v>
      </c>
      <c r="F151" s="74">
        <v>189.88</v>
      </c>
      <c r="G151">
        <v>189.88</v>
      </c>
      <c r="O151">
        <v>202</v>
      </c>
      <c r="P151">
        <v>77</v>
      </c>
      <c r="Q151" t="b">
        <v>1</v>
      </c>
      <c r="R151">
        <v>6.06</v>
      </c>
      <c r="S151">
        <v>0</v>
      </c>
      <c r="T151">
        <v>208.06</v>
      </c>
      <c r="U151" s="76">
        <v>1.0957446808510638</v>
      </c>
      <c r="V151" s="78">
        <v>957.44680851063799</v>
      </c>
    </row>
    <row r="152" spans="1:22" x14ac:dyDescent="0.25">
      <c r="A152" t="s">
        <v>25</v>
      </c>
      <c r="B152" t="s">
        <v>185</v>
      </c>
      <c r="C152" t="s">
        <v>186</v>
      </c>
      <c r="D152">
        <v>242</v>
      </c>
      <c r="F152" s="74">
        <v>227.48</v>
      </c>
      <c r="G152">
        <v>227.48</v>
      </c>
      <c r="H152" t="s">
        <v>416</v>
      </c>
      <c r="I152" t="s">
        <v>430</v>
      </c>
      <c r="L152" t="s">
        <v>426</v>
      </c>
      <c r="O152">
        <v>246</v>
      </c>
      <c r="P152">
        <v>79</v>
      </c>
      <c r="Q152" t="b">
        <v>0</v>
      </c>
      <c r="R152">
        <v>0</v>
      </c>
      <c r="S152">
        <v>0</v>
      </c>
      <c r="T152">
        <v>246</v>
      </c>
      <c r="U152" s="76">
        <v>1.0814137506593986</v>
      </c>
      <c r="V152" s="78">
        <v>814.13750659398602</v>
      </c>
    </row>
    <row r="153" spans="1:22" x14ac:dyDescent="0.25">
      <c r="A153" t="s">
        <v>28</v>
      </c>
      <c r="B153" t="s">
        <v>275</v>
      </c>
      <c r="C153" t="s">
        <v>276</v>
      </c>
      <c r="D153">
        <v>543</v>
      </c>
      <c r="F153" s="74">
        <v>510.41999999999996</v>
      </c>
      <c r="G153">
        <v>510.41999999999996</v>
      </c>
      <c r="O153">
        <v>549</v>
      </c>
      <c r="P153">
        <v>76</v>
      </c>
      <c r="Q153" t="b">
        <v>1</v>
      </c>
      <c r="R153">
        <v>16.47</v>
      </c>
      <c r="S153">
        <v>0</v>
      </c>
      <c r="T153">
        <v>565.47</v>
      </c>
      <c r="U153" s="76">
        <v>1.1078523568825673</v>
      </c>
      <c r="V153" s="78">
        <v>1078.5235688256735</v>
      </c>
    </row>
    <row r="154" spans="1:22" x14ac:dyDescent="0.25">
      <c r="A154" t="s">
        <v>25</v>
      </c>
      <c r="B154" t="s">
        <v>68</v>
      </c>
      <c r="C154" t="s">
        <v>69</v>
      </c>
      <c r="D154">
        <v>504</v>
      </c>
      <c r="F154" s="74">
        <v>473.76</v>
      </c>
      <c r="G154">
        <v>473.76</v>
      </c>
      <c r="O154">
        <v>508</v>
      </c>
      <c r="P154">
        <v>76</v>
      </c>
      <c r="Q154" t="b">
        <v>1</v>
      </c>
      <c r="R154">
        <v>15.24</v>
      </c>
      <c r="S154">
        <v>0</v>
      </c>
      <c r="T154">
        <v>523.24</v>
      </c>
      <c r="U154" s="76">
        <v>1.1044410672070246</v>
      </c>
      <c r="V154" s="78">
        <v>1044.4106720702462</v>
      </c>
    </row>
    <row r="155" spans="1:22" x14ac:dyDescent="0.25">
      <c r="B155" t="s">
        <v>279</v>
      </c>
      <c r="C155" t="s">
        <v>280</v>
      </c>
      <c r="D155">
        <v>436</v>
      </c>
      <c r="F155" s="74">
        <v>409.84</v>
      </c>
      <c r="G155">
        <v>409.84</v>
      </c>
      <c r="H155" t="s">
        <v>404</v>
      </c>
      <c r="I155" t="s">
        <v>430</v>
      </c>
      <c r="L155" t="s">
        <v>422</v>
      </c>
      <c r="O155">
        <v>0</v>
      </c>
      <c r="P155">
        <v>0</v>
      </c>
      <c r="Q155" t="b">
        <v>0</v>
      </c>
      <c r="R155">
        <v>0</v>
      </c>
      <c r="S155">
        <v>0</v>
      </c>
      <c r="T155">
        <v>0</v>
      </c>
      <c r="U155" s="76">
        <v>0</v>
      </c>
      <c r="V155" s="78">
        <v>0</v>
      </c>
    </row>
    <row r="156" spans="1:22" x14ac:dyDescent="0.25">
      <c r="A156" t="s">
        <v>28</v>
      </c>
      <c r="B156" t="s">
        <v>257</v>
      </c>
      <c r="C156" t="s">
        <v>258</v>
      </c>
      <c r="D156">
        <v>517</v>
      </c>
      <c r="F156" s="74">
        <v>485.97999999999996</v>
      </c>
      <c r="G156">
        <v>485.97999999999996</v>
      </c>
      <c r="O156">
        <v>529</v>
      </c>
      <c r="P156">
        <v>76</v>
      </c>
      <c r="Q156" t="b">
        <v>1</v>
      </c>
      <c r="R156">
        <v>15.87</v>
      </c>
      <c r="S156">
        <v>0</v>
      </c>
      <c r="T156">
        <v>544.87</v>
      </c>
      <c r="U156" s="76">
        <v>1.1211778262479939</v>
      </c>
      <c r="V156" s="78">
        <v>1200</v>
      </c>
    </row>
    <row r="157" spans="1:22" x14ac:dyDescent="0.25">
      <c r="A157" t="s">
        <v>29</v>
      </c>
      <c r="B157" t="s">
        <v>297</v>
      </c>
      <c r="C157" t="s">
        <v>298</v>
      </c>
      <c r="D157">
        <v>490</v>
      </c>
      <c r="F157" s="74">
        <v>460.59999999999997</v>
      </c>
      <c r="G157">
        <v>460.59999999999997</v>
      </c>
      <c r="H157" t="s">
        <v>404</v>
      </c>
      <c r="I157" t="s">
        <v>407</v>
      </c>
      <c r="J157" t="s">
        <v>415</v>
      </c>
      <c r="O157">
        <v>492</v>
      </c>
      <c r="P157">
        <v>75</v>
      </c>
      <c r="Q157" t="b">
        <v>1</v>
      </c>
      <c r="R157">
        <v>14.76</v>
      </c>
      <c r="S157">
        <v>0</v>
      </c>
      <c r="T157">
        <v>506.76</v>
      </c>
      <c r="U157" s="76">
        <v>1.1002171081198437</v>
      </c>
      <c r="V157" s="78">
        <v>1002.1710811984375</v>
      </c>
    </row>
    <row r="158" spans="1:22" x14ac:dyDescent="0.25">
      <c r="A158" t="s">
        <v>25</v>
      </c>
      <c r="B158" t="s">
        <v>151</v>
      </c>
      <c r="C158" t="s">
        <v>152</v>
      </c>
      <c r="D158">
        <v>407</v>
      </c>
      <c r="F158" s="74">
        <v>382.58</v>
      </c>
      <c r="G158">
        <v>382.58</v>
      </c>
      <c r="O158">
        <v>414</v>
      </c>
      <c r="P158">
        <v>78</v>
      </c>
      <c r="Q158" t="b">
        <v>1</v>
      </c>
      <c r="R158">
        <v>12.42</v>
      </c>
      <c r="S158">
        <v>0</v>
      </c>
      <c r="T158">
        <v>426.42</v>
      </c>
      <c r="U158" s="76">
        <v>1.114590412462753</v>
      </c>
      <c r="V158" s="78">
        <v>1145.9041246275303</v>
      </c>
    </row>
    <row r="159" spans="1:22" x14ac:dyDescent="0.25">
      <c r="A159" t="s">
        <v>28</v>
      </c>
      <c r="B159" t="s">
        <v>356</v>
      </c>
      <c r="C159" t="s">
        <v>357</v>
      </c>
      <c r="D159">
        <v>362</v>
      </c>
      <c r="F159" s="74">
        <v>340.28</v>
      </c>
      <c r="G159">
        <v>340.28</v>
      </c>
      <c r="H159" t="s">
        <v>404</v>
      </c>
      <c r="I159" t="s">
        <v>430</v>
      </c>
      <c r="L159" t="s">
        <v>417</v>
      </c>
      <c r="O159">
        <v>373</v>
      </c>
      <c r="P159">
        <v>74</v>
      </c>
      <c r="Q159" t="b">
        <v>1</v>
      </c>
      <c r="R159">
        <v>11.19</v>
      </c>
      <c r="S159">
        <v>0</v>
      </c>
      <c r="T159">
        <v>384.19</v>
      </c>
      <c r="U159" s="76">
        <v>1.1290407899376984</v>
      </c>
      <c r="V159" s="78">
        <v>1200</v>
      </c>
    </row>
    <row r="160" spans="1:22" x14ac:dyDescent="0.25">
      <c r="A160" t="s">
        <v>26</v>
      </c>
      <c r="B160" t="s">
        <v>123</v>
      </c>
      <c r="C160" t="s">
        <v>124</v>
      </c>
      <c r="D160">
        <v>236</v>
      </c>
      <c r="F160" s="74">
        <v>221.83999999999997</v>
      </c>
      <c r="G160">
        <v>221.83999999999997</v>
      </c>
      <c r="H160" t="s">
        <v>404</v>
      </c>
      <c r="O160">
        <v>241</v>
      </c>
      <c r="P160">
        <v>75</v>
      </c>
      <c r="Q160" t="b">
        <v>1</v>
      </c>
      <c r="R160">
        <v>7.2299999999999995</v>
      </c>
      <c r="S160">
        <v>0</v>
      </c>
      <c r="T160">
        <v>248.23</v>
      </c>
      <c r="U160" s="76">
        <v>1.1189596105301118</v>
      </c>
      <c r="V160" s="78">
        <v>1189.5961053011183</v>
      </c>
    </row>
    <row r="161" spans="1:22" x14ac:dyDescent="0.25">
      <c r="A161" t="s">
        <v>26</v>
      </c>
      <c r="B161" t="s">
        <v>149</v>
      </c>
      <c r="C161" t="s">
        <v>150</v>
      </c>
      <c r="D161">
        <v>298</v>
      </c>
      <c r="F161" s="74">
        <v>280.12</v>
      </c>
      <c r="G161">
        <v>280.12</v>
      </c>
      <c r="H161" t="s">
        <v>416</v>
      </c>
      <c r="I161" t="s">
        <v>405</v>
      </c>
      <c r="L161" t="s">
        <v>427</v>
      </c>
      <c r="O161">
        <v>305</v>
      </c>
      <c r="P161">
        <v>75</v>
      </c>
      <c r="Q161" t="b">
        <v>1</v>
      </c>
      <c r="R161">
        <v>9.15</v>
      </c>
      <c r="S161">
        <v>0</v>
      </c>
      <c r="T161">
        <v>314.14999999999998</v>
      </c>
      <c r="U161" s="76">
        <v>1.1214836498643437</v>
      </c>
      <c r="V161" s="78">
        <v>1200</v>
      </c>
    </row>
    <row r="162" spans="1:22" x14ac:dyDescent="0.25">
      <c r="A162" t="s">
        <v>29</v>
      </c>
      <c r="B162" t="s">
        <v>384</v>
      </c>
      <c r="C162" t="s">
        <v>385</v>
      </c>
      <c r="D162">
        <v>327</v>
      </c>
      <c r="F162" s="74">
        <v>307.38</v>
      </c>
      <c r="G162">
        <v>307.38</v>
      </c>
      <c r="H162" t="s">
        <v>404</v>
      </c>
      <c r="I162" t="s">
        <v>407</v>
      </c>
      <c r="J162" t="s">
        <v>420</v>
      </c>
      <c r="O162">
        <v>337</v>
      </c>
      <c r="P162">
        <v>76</v>
      </c>
      <c r="Q162" t="b">
        <v>1</v>
      </c>
      <c r="R162">
        <v>10.11</v>
      </c>
      <c r="S162">
        <v>0</v>
      </c>
      <c r="T162">
        <v>347.11</v>
      </c>
      <c r="U162" s="76">
        <v>1.1292536924978853</v>
      </c>
      <c r="V162" s="78">
        <v>1200</v>
      </c>
    </row>
    <row r="163" spans="1:22" x14ac:dyDescent="0.25">
      <c r="A163" t="s">
        <v>28</v>
      </c>
      <c r="B163" t="s">
        <v>179</v>
      </c>
      <c r="C163" t="s">
        <v>180</v>
      </c>
      <c r="D163">
        <v>333</v>
      </c>
      <c r="F163" s="74">
        <v>313.02</v>
      </c>
      <c r="G163">
        <v>313.02</v>
      </c>
      <c r="H163" t="s">
        <v>416</v>
      </c>
      <c r="I163" t="s">
        <v>418</v>
      </c>
      <c r="O163">
        <v>341</v>
      </c>
      <c r="P163">
        <v>76</v>
      </c>
      <c r="Q163" t="b">
        <v>1</v>
      </c>
      <c r="R163">
        <v>10.23</v>
      </c>
      <c r="S163">
        <v>0</v>
      </c>
      <c r="T163">
        <v>351.23</v>
      </c>
      <c r="U163" s="76">
        <v>1.1220688773880265</v>
      </c>
      <c r="V163" s="78">
        <v>1200</v>
      </c>
    </row>
    <row r="164" spans="1:22" x14ac:dyDescent="0.25">
      <c r="A164" t="s">
        <v>25</v>
      </c>
      <c r="B164" t="s">
        <v>44</v>
      </c>
      <c r="C164" t="s">
        <v>45</v>
      </c>
      <c r="D164">
        <v>390</v>
      </c>
      <c r="F164" s="74">
        <v>366.59999999999997</v>
      </c>
      <c r="G164">
        <v>366.59999999999997</v>
      </c>
      <c r="O164">
        <v>400</v>
      </c>
      <c r="P164">
        <v>73</v>
      </c>
      <c r="Q164" t="b">
        <v>1</v>
      </c>
      <c r="R164">
        <v>12</v>
      </c>
      <c r="S164">
        <v>0</v>
      </c>
      <c r="T164">
        <v>412</v>
      </c>
      <c r="U164" s="76">
        <v>1.1238406983087834</v>
      </c>
      <c r="V164" s="78">
        <v>1200</v>
      </c>
    </row>
    <row r="165" spans="1:22" x14ac:dyDescent="0.25">
      <c r="A165" t="s">
        <v>25</v>
      </c>
      <c r="B165" t="s">
        <v>370</v>
      </c>
      <c r="C165" t="s">
        <v>371</v>
      </c>
      <c r="D165">
        <v>364</v>
      </c>
      <c r="F165" s="74">
        <v>342.15999999999997</v>
      </c>
      <c r="G165">
        <v>342.15999999999997</v>
      </c>
      <c r="O165">
        <v>256</v>
      </c>
      <c r="P165">
        <v>81</v>
      </c>
      <c r="Q165" t="b">
        <v>0</v>
      </c>
      <c r="R165">
        <v>0</v>
      </c>
      <c r="S165">
        <v>0</v>
      </c>
      <c r="T165">
        <v>256</v>
      </c>
      <c r="U165" s="76">
        <v>0.74818798223053551</v>
      </c>
      <c r="V165" s="78">
        <v>0</v>
      </c>
    </row>
    <row r="166" spans="1:22" x14ac:dyDescent="0.25">
      <c r="A166" t="s">
        <v>29</v>
      </c>
      <c r="B166" t="s">
        <v>70</v>
      </c>
      <c r="C166" t="s">
        <v>71</v>
      </c>
      <c r="D166">
        <v>466</v>
      </c>
      <c r="F166" s="74">
        <v>438.03999999999996</v>
      </c>
      <c r="G166">
        <v>438.03999999999996</v>
      </c>
      <c r="O166">
        <v>479</v>
      </c>
      <c r="P166">
        <v>76</v>
      </c>
      <c r="Q166" t="b">
        <v>1</v>
      </c>
      <c r="R166">
        <v>14.37</v>
      </c>
      <c r="S166">
        <v>0</v>
      </c>
      <c r="T166">
        <v>493.37</v>
      </c>
      <c r="U166" s="76">
        <v>1.1263126655099991</v>
      </c>
      <c r="V166" s="78">
        <v>1200</v>
      </c>
    </row>
    <row r="167" spans="1:22" x14ac:dyDescent="0.25">
      <c r="A167" t="s">
        <v>29</v>
      </c>
      <c r="B167" t="s">
        <v>52</v>
      </c>
      <c r="C167" t="s">
        <v>53</v>
      </c>
      <c r="D167">
        <v>418</v>
      </c>
      <c r="F167" s="74">
        <v>392.91999999999996</v>
      </c>
      <c r="G167">
        <v>392.91999999999996</v>
      </c>
      <c r="O167">
        <v>426</v>
      </c>
      <c r="P167">
        <v>73</v>
      </c>
      <c r="Q167" t="b">
        <v>1</v>
      </c>
      <c r="R167">
        <v>12.78</v>
      </c>
      <c r="S167">
        <v>0</v>
      </c>
      <c r="T167">
        <v>438.78</v>
      </c>
      <c r="U167" s="76">
        <v>1.116715870915199</v>
      </c>
      <c r="V167" s="78">
        <v>1167.1587091519898</v>
      </c>
    </row>
    <row r="168" spans="1:22" x14ac:dyDescent="0.25">
      <c r="A168" t="s">
        <v>26</v>
      </c>
      <c r="B168" t="s">
        <v>117</v>
      </c>
      <c r="C168" t="s">
        <v>118</v>
      </c>
      <c r="D168">
        <v>335</v>
      </c>
      <c r="F168" s="74">
        <v>314.89999999999998</v>
      </c>
      <c r="G168">
        <v>314.89999999999998</v>
      </c>
      <c r="O168">
        <v>332</v>
      </c>
      <c r="P168">
        <v>78</v>
      </c>
      <c r="Q168" t="b">
        <v>1</v>
      </c>
      <c r="R168">
        <v>9.9599999999999991</v>
      </c>
      <c r="S168">
        <v>0</v>
      </c>
      <c r="T168">
        <v>341.96</v>
      </c>
      <c r="U168" s="76">
        <v>1.0859320419180691</v>
      </c>
      <c r="V168" s="78">
        <v>859.32041918069137</v>
      </c>
    </row>
    <row r="169" spans="1:22" x14ac:dyDescent="0.25">
      <c r="A169" t="s">
        <v>29</v>
      </c>
      <c r="B169" t="s">
        <v>394</v>
      </c>
      <c r="C169" t="s">
        <v>395</v>
      </c>
      <c r="D169">
        <v>439</v>
      </c>
      <c r="F169" s="74">
        <v>412.65999999999997</v>
      </c>
      <c r="G169">
        <v>412.65999999999997</v>
      </c>
      <c r="O169">
        <v>438</v>
      </c>
      <c r="P169">
        <v>78</v>
      </c>
      <c r="Q169" t="b">
        <v>1</v>
      </c>
      <c r="R169">
        <v>13.139999999999999</v>
      </c>
      <c r="S169">
        <v>0</v>
      </c>
      <c r="T169">
        <v>451.14</v>
      </c>
      <c r="U169" s="76">
        <v>1.0932486793001504</v>
      </c>
      <c r="V169" s="78">
        <v>932.48679300150354</v>
      </c>
    </row>
    <row r="170" spans="1:22" x14ac:dyDescent="0.25">
      <c r="B170" t="s">
        <v>392</v>
      </c>
      <c r="C170" t="s">
        <v>393</v>
      </c>
      <c r="D170">
        <v>448</v>
      </c>
      <c r="F170" s="74">
        <v>421.12</v>
      </c>
      <c r="G170">
        <v>421.12</v>
      </c>
      <c r="O170">
        <v>0</v>
      </c>
      <c r="P170">
        <v>0</v>
      </c>
      <c r="Q170" t="b">
        <v>0</v>
      </c>
      <c r="R170">
        <v>0</v>
      </c>
      <c r="S170">
        <v>0</v>
      </c>
      <c r="T170">
        <v>0</v>
      </c>
      <c r="U170" s="76">
        <v>0</v>
      </c>
      <c r="V170" s="78">
        <v>0</v>
      </c>
    </row>
    <row r="171" spans="1:22" x14ac:dyDescent="0.25">
      <c r="A171" t="s">
        <v>25</v>
      </c>
      <c r="B171" t="s">
        <v>217</v>
      </c>
      <c r="C171" t="s">
        <v>218</v>
      </c>
      <c r="D171">
        <v>301</v>
      </c>
      <c r="F171" s="74">
        <v>282.94</v>
      </c>
      <c r="G171">
        <v>282.94</v>
      </c>
      <c r="O171">
        <v>309</v>
      </c>
      <c r="P171">
        <v>76</v>
      </c>
      <c r="Q171" t="b">
        <v>1</v>
      </c>
      <c r="R171">
        <v>9.27</v>
      </c>
      <c r="S171">
        <v>0</v>
      </c>
      <c r="T171">
        <v>318.27</v>
      </c>
      <c r="U171" s="76">
        <v>1.1248674630663744</v>
      </c>
      <c r="V171" s="78">
        <v>1200</v>
      </c>
    </row>
    <row r="172" spans="1:22" x14ac:dyDescent="0.25">
      <c r="A172" t="s">
        <v>25</v>
      </c>
      <c r="B172" t="s">
        <v>141</v>
      </c>
      <c r="C172" t="s">
        <v>142</v>
      </c>
      <c r="D172">
        <v>325</v>
      </c>
      <c r="F172" s="74">
        <v>305.5</v>
      </c>
      <c r="G172">
        <v>305.5</v>
      </c>
      <c r="O172">
        <v>332</v>
      </c>
      <c r="P172">
        <v>79</v>
      </c>
      <c r="Q172" t="b">
        <v>0</v>
      </c>
      <c r="R172">
        <v>0</v>
      </c>
      <c r="S172">
        <v>0</v>
      </c>
      <c r="T172">
        <v>332</v>
      </c>
      <c r="U172" s="76">
        <v>1.0867430441898527</v>
      </c>
      <c r="V172" s="78">
        <v>867.43044189852685</v>
      </c>
    </row>
    <row r="173" spans="1:22" x14ac:dyDescent="0.25">
      <c r="A173" t="s">
        <v>26</v>
      </c>
      <c r="B173" t="s">
        <v>195</v>
      </c>
      <c r="C173" t="s">
        <v>196</v>
      </c>
      <c r="D173">
        <v>433</v>
      </c>
      <c r="F173" s="74">
        <v>407.02</v>
      </c>
      <c r="G173">
        <v>407.02</v>
      </c>
      <c r="O173">
        <v>443</v>
      </c>
      <c r="P173">
        <v>76</v>
      </c>
      <c r="Q173" t="b">
        <v>1</v>
      </c>
      <c r="R173">
        <v>13.29</v>
      </c>
      <c r="S173">
        <v>0</v>
      </c>
      <c r="T173">
        <v>456.29</v>
      </c>
      <c r="U173" s="76">
        <v>1.1210505626259153</v>
      </c>
      <c r="V173" s="78">
        <v>1200</v>
      </c>
    </row>
    <row r="174" spans="1:22" x14ac:dyDescent="0.25">
      <c r="A174" t="s">
        <v>28</v>
      </c>
      <c r="B174" t="s">
        <v>289</v>
      </c>
      <c r="C174" t="s">
        <v>290</v>
      </c>
      <c r="D174">
        <v>434</v>
      </c>
      <c r="F174" s="74">
        <v>407.96</v>
      </c>
      <c r="G174">
        <v>407.96</v>
      </c>
      <c r="O174">
        <v>415</v>
      </c>
      <c r="P174">
        <v>78</v>
      </c>
      <c r="Q174" t="b">
        <v>1</v>
      </c>
      <c r="R174">
        <v>12.45</v>
      </c>
      <c r="S174">
        <v>0</v>
      </c>
      <c r="T174">
        <v>427.45</v>
      </c>
      <c r="U174" s="76">
        <v>1.0477742915972155</v>
      </c>
      <c r="V174" s="78">
        <v>477.74291597215466</v>
      </c>
    </row>
    <row r="175" spans="1:22" x14ac:dyDescent="0.25">
      <c r="A175" t="s">
        <v>29</v>
      </c>
      <c r="B175" t="s">
        <v>380</v>
      </c>
      <c r="C175" t="s">
        <v>381</v>
      </c>
      <c r="D175">
        <v>699</v>
      </c>
      <c r="F175" s="74">
        <v>657.06</v>
      </c>
      <c r="G175">
        <v>657.06</v>
      </c>
      <c r="H175" t="s">
        <v>404</v>
      </c>
      <c r="I175" t="s">
        <v>405</v>
      </c>
      <c r="L175" t="s">
        <v>425</v>
      </c>
      <c r="O175">
        <v>649</v>
      </c>
      <c r="P175">
        <v>77</v>
      </c>
      <c r="Q175" t="b">
        <v>1</v>
      </c>
      <c r="R175">
        <v>19.47</v>
      </c>
      <c r="S175">
        <v>0</v>
      </c>
      <c r="T175">
        <v>668.47</v>
      </c>
      <c r="U175" s="76">
        <v>1.0173652330076401</v>
      </c>
      <c r="V175" s="78">
        <v>173.65233007640146</v>
      </c>
    </row>
    <row r="176" spans="1:22" x14ac:dyDescent="0.25">
      <c r="B176" t="s">
        <v>308</v>
      </c>
      <c r="C176" t="s">
        <v>309</v>
      </c>
      <c r="D176">
        <v>357</v>
      </c>
      <c r="F176" s="74">
        <v>335.58</v>
      </c>
      <c r="G176">
        <v>335.58</v>
      </c>
      <c r="O176">
        <v>0</v>
      </c>
      <c r="P176">
        <v>0</v>
      </c>
      <c r="Q176" t="b">
        <v>0</v>
      </c>
      <c r="R176">
        <v>0</v>
      </c>
      <c r="S176">
        <v>0</v>
      </c>
      <c r="T176">
        <v>0</v>
      </c>
      <c r="U176" s="76">
        <v>0</v>
      </c>
      <c r="V176" s="78">
        <v>0</v>
      </c>
    </row>
    <row r="177" spans="1:22" x14ac:dyDescent="0.25">
      <c r="A177" t="s">
        <v>25</v>
      </c>
      <c r="B177" t="s">
        <v>293</v>
      </c>
      <c r="C177" t="s">
        <v>294</v>
      </c>
      <c r="D177">
        <v>417</v>
      </c>
      <c r="F177" s="74">
        <v>391.97999999999996</v>
      </c>
      <c r="G177">
        <v>391.97999999999996</v>
      </c>
      <c r="O177">
        <v>426</v>
      </c>
      <c r="P177">
        <v>76</v>
      </c>
      <c r="Q177" t="b">
        <v>1</v>
      </c>
      <c r="R177">
        <v>12.78</v>
      </c>
      <c r="S177">
        <v>0</v>
      </c>
      <c r="T177">
        <v>438.78</v>
      </c>
      <c r="U177" s="76">
        <v>1.1193938466248279</v>
      </c>
      <c r="V177" s="78">
        <v>1193.9384662482789</v>
      </c>
    </row>
    <row r="178" spans="1:22" x14ac:dyDescent="0.25">
      <c r="A178" t="s">
        <v>28</v>
      </c>
      <c r="B178" t="s">
        <v>177</v>
      </c>
      <c r="C178" t="s">
        <v>178</v>
      </c>
      <c r="D178">
        <v>287</v>
      </c>
      <c r="F178" s="74">
        <v>269.77999999999997</v>
      </c>
      <c r="G178">
        <v>269.77999999999997</v>
      </c>
      <c r="H178" t="s">
        <v>404</v>
      </c>
      <c r="I178" t="s">
        <v>407</v>
      </c>
      <c r="O178">
        <v>290</v>
      </c>
      <c r="P178">
        <v>75</v>
      </c>
      <c r="Q178" t="b">
        <v>1</v>
      </c>
      <c r="R178">
        <v>8.6999999999999993</v>
      </c>
      <c r="S178">
        <v>0</v>
      </c>
      <c r="T178">
        <v>298.7</v>
      </c>
      <c r="U178" s="76">
        <v>1.1071984580028171</v>
      </c>
      <c r="V178" s="78">
        <v>1071.9845800281714</v>
      </c>
    </row>
    <row r="179" spans="1:22" x14ac:dyDescent="0.25">
      <c r="A179" t="s">
        <v>26</v>
      </c>
      <c r="B179" t="s">
        <v>58</v>
      </c>
      <c r="C179" t="s">
        <v>59</v>
      </c>
      <c r="D179">
        <v>372</v>
      </c>
      <c r="F179" s="74">
        <v>349.68</v>
      </c>
      <c r="G179">
        <v>349.68</v>
      </c>
      <c r="O179">
        <v>380</v>
      </c>
      <c r="P179">
        <v>76</v>
      </c>
      <c r="Q179" t="b">
        <v>1</v>
      </c>
      <c r="R179">
        <v>11.4</v>
      </c>
      <c r="S179">
        <v>0</v>
      </c>
      <c r="T179">
        <v>391.4</v>
      </c>
      <c r="U179" s="76">
        <v>1.1193090825897962</v>
      </c>
      <c r="V179" s="78">
        <v>1193.0908258979623</v>
      </c>
    </row>
    <row r="180" spans="1:22" x14ac:dyDescent="0.25">
      <c r="A180" t="s">
        <v>28</v>
      </c>
      <c r="B180" t="s">
        <v>342</v>
      </c>
      <c r="C180" t="s">
        <v>343</v>
      </c>
      <c r="D180">
        <v>404</v>
      </c>
      <c r="F180" s="74">
        <v>379.76</v>
      </c>
      <c r="G180">
        <v>379.76</v>
      </c>
      <c r="H180" t="s">
        <v>404</v>
      </c>
      <c r="I180" t="s">
        <v>407</v>
      </c>
      <c r="J180" t="s">
        <v>438</v>
      </c>
      <c r="O180">
        <v>417</v>
      </c>
      <c r="P180">
        <v>79</v>
      </c>
      <c r="Q180" t="b">
        <v>0</v>
      </c>
      <c r="R180">
        <v>0</v>
      </c>
      <c r="S180">
        <v>0</v>
      </c>
      <c r="T180">
        <v>417</v>
      </c>
      <c r="U180" s="76">
        <v>1.0980619338529598</v>
      </c>
      <c r="V180" s="78">
        <v>980.61933852959805</v>
      </c>
    </row>
    <row r="181" spans="1:22" x14ac:dyDescent="0.25">
      <c r="A181" t="s">
        <v>29</v>
      </c>
      <c r="B181" t="s">
        <v>181</v>
      </c>
      <c r="C181" t="s">
        <v>182</v>
      </c>
      <c r="D181">
        <v>366</v>
      </c>
      <c r="F181" s="74">
        <v>344.03999999999996</v>
      </c>
      <c r="G181">
        <v>344.03999999999996</v>
      </c>
      <c r="O181">
        <v>375</v>
      </c>
      <c r="P181">
        <v>83</v>
      </c>
      <c r="Q181" t="b">
        <v>0</v>
      </c>
      <c r="R181">
        <v>0</v>
      </c>
      <c r="S181">
        <v>0</v>
      </c>
      <c r="T181">
        <v>375</v>
      </c>
      <c r="U181" s="76">
        <v>1.0899895361004535</v>
      </c>
      <c r="V181" s="78">
        <v>899.89536100453461</v>
      </c>
    </row>
    <row r="182" spans="1:22" x14ac:dyDescent="0.25">
      <c r="A182" t="s">
        <v>29</v>
      </c>
      <c r="B182" t="s">
        <v>127</v>
      </c>
      <c r="C182" t="s">
        <v>128</v>
      </c>
      <c r="D182">
        <v>540</v>
      </c>
      <c r="F182" s="74">
        <v>507.59999999999997</v>
      </c>
      <c r="G182">
        <v>507.59999999999997</v>
      </c>
      <c r="H182" t="s">
        <v>416</v>
      </c>
      <c r="I182" t="s">
        <v>407</v>
      </c>
      <c r="J182" t="s">
        <v>421</v>
      </c>
      <c r="O182">
        <v>560</v>
      </c>
      <c r="P182">
        <v>78</v>
      </c>
      <c r="Q182" t="b">
        <v>1</v>
      </c>
      <c r="R182">
        <v>16.8</v>
      </c>
      <c r="S182">
        <v>0</v>
      </c>
      <c r="T182">
        <v>576.79999999999995</v>
      </c>
      <c r="U182" s="76">
        <v>1.1363278171788811</v>
      </c>
      <c r="V182" s="78">
        <v>1200</v>
      </c>
    </row>
    <row r="183" spans="1:22" x14ac:dyDescent="0.25">
      <c r="A183" t="s">
        <v>26</v>
      </c>
      <c r="B183" t="s">
        <v>227</v>
      </c>
      <c r="C183" t="s">
        <v>228</v>
      </c>
      <c r="D183">
        <v>292</v>
      </c>
      <c r="F183" s="74">
        <v>274.47999999999996</v>
      </c>
      <c r="G183">
        <v>274.47999999999996</v>
      </c>
      <c r="O183">
        <v>276</v>
      </c>
      <c r="P183">
        <v>62</v>
      </c>
      <c r="Q183" t="b">
        <v>0</v>
      </c>
      <c r="R183">
        <v>0</v>
      </c>
      <c r="S183">
        <v>0</v>
      </c>
      <c r="T183">
        <v>276</v>
      </c>
      <c r="U183" s="76">
        <v>1.0055377440979307</v>
      </c>
      <c r="V183" s="78">
        <v>55.377440979307302</v>
      </c>
    </row>
    <row r="184" spans="1:22" x14ac:dyDescent="0.25">
      <c r="A184" t="s">
        <v>26</v>
      </c>
      <c r="B184" t="s">
        <v>147</v>
      </c>
      <c r="C184" t="s">
        <v>148</v>
      </c>
      <c r="D184">
        <v>471</v>
      </c>
      <c r="F184" s="74">
        <v>442.73999999999995</v>
      </c>
      <c r="G184">
        <v>442.73999999999995</v>
      </c>
      <c r="H184" t="s">
        <v>414</v>
      </c>
      <c r="I184" t="s">
        <v>405</v>
      </c>
      <c r="L184" t="s">
        <v>426</v>
      </c>
      <c r="O184">
        <v>446</v>
      </c>
      <c r="P184">
        <v>76</v>
      </c>
      <c r="Q184" t="b">
        <v>1</v>
      </c>
      <c r="R184">
        <v>13.379999999999999</v>
      </c>
      <c r="S184">
        <v>0</v>
      </c>
      <c r="T184">
        <v>459.38</v>
      </c>
      <c r="U184" s="76">
        <v>1.0375841351583324</v>
      </c>
      <c r="V184" s="78">
        <v>375.84135158332367</v>
      </c>
    </row>
    <row r="185" spans="1:22" x14ac:dyDescent="0.25">
      <c r="A185" t="s">
        <v>26</v>
      </c>
      <c r="B185" t="s">
        <v>119</v>
      </c>
      <c r="C185" t="s">
        <v>120</v>
      </c>
      <c r="D185">
        <v>510</v>
      </c>
      <c r="F185" s="74">
        <v>479.4</v>
      </c>
      <c r="G185">
        <v>479.4</v>
      </c>
      <c r="O185">
        <v>521</v>
      </c>
      <c r="P185">
        <v>82</v>
      </c>
      <c r="Q185" t="b">
        <v>0</v>
      </c>
      <c r="R185">
        <v>0</v>
      </c>
      <c r="S185">
        <v>0</v>
      </c>
      <c r="T185">
        <v>521</v>
      </c>
      <c r="U185" s="76">
        <v>1.0867751355861495</v>
      </c>
      <c r="V185" s="78">
        <v>867.75135586149463</v>
      </c>
    </row>
    <row r="186" spans="1:22" x14ac:dyDescent="0.25">
      <c r="B186" t="s">
        <v>316</v>
      </c>
      <c r="C186" t="s">
        <v>317</v>
      </c>
      <c r="D186">
        <v>400</v>
      </c>
      <c r="F186" s="74">
        <v>376</v>
      </c>
      <c r="G186">
        <v>376</v>
      </c>
      <c r="H186" t="s">
        <v>404</v>
      </c>
      <c r="I186" t="s">
        <v>405</v>
      </c>
      <c r="L186" t="s">
        <v>417</v>
      </c>
      <c r="O186">
        <v>0</v>
      </c>
      <c r="P186">
        <v>0</v>
      </c>
      <c r="Q186" t="b">
        <v>0</v>
      </c>
      <c r="R186">
        <v>0</v>
      </c>
      <c r="S186">
        <v>0</v>
      </c>
      <c r="T186">
        <v>0</v>
      </c>
      <c r="U186" s="76">
        <v>0</v>
      </c>
      <c r="V186" s="78">
        <v>0</v>
      </c>
    </row>
    <row r="187" spans="1:22" x14ac:dyDescent="0.25">
      <c r="A187" t="s">
        <v>28</v>
      </c>
      <c r="B187" t="s">
        <v>201</v>
      </c>
      <c r="C187" t="s">
        <v>202</v>
      </c>
      <c r="D187">
        <v>340</v>
      </c>
      <c r="E187" t="s">
        <v>441</v>
      </c>
      <c r="F187" s="74">
        <v>319.59999999999997</v>
      </c>
      <c r="G187">
        <v>319.59999999999997</v>
      </c>
      <c r="H187" t="s">
        <v>404</v>
      </c>
      <c r="I187" t="s">
        <v>405</v>
      </c>
      <c r="L187" t="s">
        <v>406</v>
      </c>
      <c r="O187">
        <v>351</v>
      </c>
      <c r="P187">
        <v>75</v>
      </c>
      <c r="Q187" t="b">
        <v>1</v>
      </c>
      <c r="R187">
        <v>10.53</v>
      </c>
      <c r="S187">
        <v>0</v>
      </c>
      <c r="T187">
        <v>361.53</v>
      </c>
      <c r="U187" s="76">
        <v>1.1311952440550688</v>
      </c>
      <c r="V187" s="78">
        <v>1200</v>
      </c>
    </row>
    <row r="188" spans="1:22" x14ac:dyDescent="0.25">
      <c r="A188" t="s">
        <v>29</v>
      </c>
      <c r="B188" t="s">
        <v>273</v>
      </c>
      <c r="C188" t="s">
        <v>274</v>
      </c>
      <c r="D188">
        <v>580</v>
      </c>
      <c r="F188" s="74">
        <v>545.19999999999993</v>
      </c>
      <c r="G188">
        <v>545.19999999999993</v>
      </c>
      <c r="O188">
        <v>596</v>
      </c>
      <c r="P188">
        <v>73</v>
      </c>
      <c r="Q188" t="b">
        <v>1</v>
      </c>
      <c r="R188">
        <v>17.88</v>
      </c>
      <c r="S188">
        <v>0</v>
      </c>
      <c r="T188">
        <v>613.88</v>
      </c>
      <c r="U188" s="76">
        <v>1.1259721203228175</v>
      </c>
      <c r="V188" s="78">
        <v>1200</v>
      </c>
    </row>
    <row r="189" spans="1:22" x14ac:dyDescent="0.25">
      <c r="A189" t="s">
        <v>26</v>
      </c>
      <c r="B189" t="s">
        <v>442</v>
      </c>
      <c r="C189" t="s">
        <v>443</v>
      </c>
      <c r="D189">
        <v>750</v>
      </c>
      <c r="F189" s="74">
        <v>705</v>
      </c>
      <c r="G189">
        <v>705</v>
      </c>
      <c r="O189">
        <v>764</v>
      </c>
      <c r="P189">
        <v>76</v>
      </c>
      <c r="Q189" t="b">
        <v>1</v>
      </c>
      <c r="R189">
        <v>22.919999999999998</v>
      </c>
      <c r="S189">
        <v>0</v>
      </c>
      <c r="T189">
        <v>786.92</v>
      </c>
      <c r="U189" s="76">
        <v>1.1161985815602837</v>
      </c>
      <c r="V189" s="78">
        <v>1161.9858156028374</v>
      </c>
    </row>
    <row r="190" spans="1:22" x14ac:dyDescent="0.25">
      <c r="A190" t="s">
        <v>26</v>
      </c>
      <c r="B190" t="s">
        <v>444</v>
      </c>
      <c r="C190" t="s">
        <v>445</v>
      </c>
      <c r="D190">
        <v>526</v>
      </c>
      <c r="F190" s="74">
        <v>494.44</v>
      </c>
      <c r="G190">
        <v>494.44</v>
      </c>
      <c r="O190">
        <v>539</v>
      </c>
      <c r="P190">
        <v>75</v>
      </c>
      <c r="Q190" t="b">
        <v>1</v>
      </c>
      <c r="R190">
        <v>16.169999999999998</v>
      </c>
      <c r="S190">
        <v>0</v>
      </c>
      <c r="T190">
        <v>555.16999999999996</v>
      </c>
      <c r="U190" s="76">
        <v>1.1228258231534665</v>
      </c>
      <c r="V190" s="78">
        <v>1200</v>
      </c>
    </row>
    <row r="191" spans="1:22" x14ac:dyDescent="0.25">
      <c r="A191" t="s">
        <v>26</v>
      </c>
      <c r="B191" t="s">
        <v>451</v>
      </c>
      <c r="C191" t="s">
        <v>450</v>
      </c>
      <c r="D191">
        <v>427</v>
      </c>
      <c r="F191" s="74">
        <v>401.38</v>
      </c>
      <c r="G191">
        <v>401.38</v>
      </c>
      <c r="O191">
        <v>438</v>
      </c>
      <c r="P191">
        <v>76</v>
      </c>
      <c r="Q191" t="b">
        <v>1</v>
      </c>
      <c r="R191">
        <v>13.139999999999999</v>
      </c>
      <c r="S191">
        <v>0</v>
      </c>
      <c r="T191">
        <v>451.14</v>
      </c>
      <c r="U191" s="76">
        <v>1.123972295580248</v>
      </c>
      <c r="V191" s="78">
        <v>1200</v>
      </c>
    </row>
    <row r="192" spans="1:22" x14ac:dyDescent="0.25">
      <c r="A192" t="s">
        <v>28</v>
      </c>
      <c r="B192" t="s">
        <v>446</v>
      </c>
      <c r="C192" t="s">
        <v>447</v>
      </c>
      <c r="D192">
        <v>356</v>
      </c>
      <c r="F192" s="74">
        <v>334.64</v>
      </c>
      <c r="G192">
        <v>334.64</v>
      </c>
      <c r="O192">
        <v>358</v>
      </c>
      <c r="P192">
        <v>73</v>
      </c>
      <c r="Q192" t="b">
        <v>1</v>
      </c>
      <c r="R192">
        <v>10.74</v>
      </c>
      <c r="S192">
        <v>0</v>
      </c>
      <c r="T192">
        <v>368.74</v>
      </c>
      <c r="U192" s="76">
        <v>1.1019005498446093</v>
      </c>
      <c r="V192" s="78">
        <v>1019.0054984460928</v>
      </c>
    </row>
    <row r="193" spans="1:22" x14ac:dyDescent="0.25">
      <c r="A193" t="s">
        <v>29</v>
      </c>
      <c r="B193" t="s">
        <v>448</v>
      </c>
      <c r="C193" t="s">
        <v>449</v>
      </c>
      <c r="D193">
        <v>431</v>
      </c>
      <c r="F193" s="74">
        <v>405.14</v>
      </c>
      <c r="G193">
        <v>405.14</v>
      </c>
      <c r="O193">
        <v>388</v>
      </c>
      <c r="P193">
        <v>75</v>
      </c>
      <c r="Q193" t="b">
        <v>1</v>
      </c>
      <c r="R193">
        <v>11.639999999999999</v>
      </c>
      <c r="S193">
        <v>0</v>
      </c>
      <c r="T193">
        <v>399.64</v>
      </c>
      <c r="U193" s="76">
        <v>0.98642444587056322</v>
      </c>
      <c r="V193" s="78">
        <v>0</v>
      </c>
    </row>
  </sheetData>
  <autoFilter ref="A1:W1" xr:uid="{F1CF3BDD-3BDA-452A-8524-2091E8D0024B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3" customWidth="1"/>
    <col min="3" max="3" width="29.42578125" style="13" customWidth="1"/>
    <col min="4" max="4" width="24" style="13" customWidth="1"/>
    <col min="5" max="5" width="13" style="14" customWidth="1"/>
    <col min="6" max="16384" width="9.140625" style="10"/>
  </cols>
  <sheetData>
    <row r="1" spans="1:5" s="16" customFormat="1" ht="44.25" customHeight="1" x14ac:dyDescent="0.25">
      <c r="A1" s="16" t="s">
        <v>22</v>
      </c>
      <c r="B1" s="15" t="s">
        <v>7</v>
      </c>
      <c r="C1" s="15" t="s">
        <v>0</v>
      </c>
      <c r="D1" s="15" t="s">
        <v>1</v>
      </c>
      <c r="E1" s="15" t="s">
        <v>2</v>
      </c>
    </row>
    <row r="2" spans="1:5" x14ac:dyDescent="0.2">
      <c r="A2" s="10" t="s">
        <v>23</v>
      </c>
      <c r="B2" s="36"/>
      <c r="C2" s="36"/>
      <c r="D2" s="36"/>
      <c r="E2" s="37"/>
    </row>
    <row r="3" spans="1:5" x14ac:dyDescent="0.2">
      <c r="A3" s="10" t="s">
        <v>23</v>
      </c>
      <c r="B3" s="36"/>
      <c r="C3" s="36"/>
      <c r="D3" s="36"/>
      <c r="E3" s="37"/>
    </row>
    <row r="4" spans="1:5" x14ac:dyDescent="0.2">
      <c r="A4" s="10" t="s">
        <v>23</v>
      </c>
      <c r="B4" s="36"/>
      <c r="C4" s="36"/>
      <c r="D4" s="36"/>
      <c r="E4" s="37"/>
    </row>
    <row r="5" spans="1:5" x14ac:dyDescent="0.2">
      <c r="A5" s="10" t="s">
        <v>23</v>
      </c>
      <c r="B5" s="36"/>
      <c r="C5" s="36"/>
      <c r="D5" s="36"/>
      <c r="E5" s="37"/>
    </row>
    <row r="6" spans="1:5" x14ac:dyDescent="0.2">
      <c r="A6" s="10" t="s">
        <v>23</v>
      </c>
      <c r="B6" s="36"/>
      <c r="C6" s="36"/>
      <c r="D6" s="36"/>
      <c r="E6" s="37"/>
    </row>
    <row r="7" spans="1:5" x14ac:dyDescent="0.2">
      <c r="A7" s="10" t="s">
        <v>23</v>
      </c>
      <c r="B7" s="36"/>
      <c r="C7" s="36"/>
      <c r="D7" s="36"/>
      <c r="E7" s="37"/>
    </row>
    <row r="8" spans="1:5" x14ac:dyDescent="0.2">
      <c r="A8" s="10" t="s">
        <v>23</v>
      </c>
      <c r="B8" s="36"/>
      <c r="C8" s="36"/>
      <c r="D8" s="36"/>
      <c r="E8" s="37"/>
    </row>
    <row r="9" spans="1:5" x14ac:dyDescent="0.2">
      <c r="A9" s="10" t="s">
        <v>23</v>
      </c>
      <c r="B9" s="36"/>
      <c r="C9" s="36"/>
      <c r="D9" s="36"/>
      <c r="E9" s="37"/>
    </row>
    <row r="10" spans="1:5" x14ac:dyDescent="0.2">
      <c r="A10" s="10" t="s">
        <v>23</v>
      </c>
      <c r="B10" s="36"/>
      <c r="C10" s="36"/>
      <c r="D10" s="36"/>
      <c r="E10" s="37"/>
    </row>
    <row r="11" spans="1:5" x14ac:dyDescent="0.2">
      <c r="A11" s="10" t="s">
        <v>23</v>
      </c>
      <c r="B11" s="36"/>
      <c r="C11" s="36"/>
      <c r="D11" s="36"/>
      <c r="E11" s="37"/>
    </row>
    <row r="12" spans="1:5" x14ac:dyDescent="0.2">
      <c r="A12" s="10" t="s">
        <v>23</v>
      </c>
      <c r="B12" s="36"/>
      <c r="C12" s="36"/>
      <c r="D12" s="36"/>
      <c r="E12" s="37"/>
    </row>
    <row r="13" spans="1:5" x14ac:dyDescent="0.2">
      <c r="A13" s="10" t="s">
        <v>23</v>
      </c>
      <c r="B13" s="36"/>
      <c r="C13" s="36"/>
      <c r="D13" s="36"/>
      <c r="E13" s="37"/>
    </row>
    <row r="14" spans="1:5" x14ac:dyDescent="0.2">
      <c r="A14" s="10" t="s">
        <v>23</v>
      </c>
      <c r="B14" s="36"/>
      <c r="C14" s="36"/>
      <c r="D14" s="36"/>
      <c r="E14" s="37"/>
    </row>
    <row r="15" spans="1:5" x14ac:dyDescent="0.2">
      <c r="A15" s="10" t="s">
        <v>23</v>
      </c>
      <c r="B15" s="36"/>
      <c r="C15" s="36"/>
      <c r="D15" s="36"/>
      <c r="E15" s="37"/>
    </row>
    <row r="16" spans="1:5" x14ac:dyDescent="0.2">
      <c r="A16" s="10" t="s">
        <v>23</v>
      </c>
      <c r="B16" s="36"/>
      <c r="C16" s="36"/>
      <c r="D16" s="36"/>
      <c r="E16" s="37"/>
    </row>
    <row r="17" spans="1:5" x14ac:dyDescent="0.2">
      <c r="A17" s="10" t="s">
        <v>23</v>
      </c>
      <c r="B17" s="36"/>
      <c r="C17" s="36"/>
      <c r="D17" s="36"/>
      <c r="E17" s="37"/>
    </row>
    <row r="18" spans="1:5" x14ac:dyDescent="0.2">
      <c r="A18" s="10" t="s">
        <v>23</v>
      </c>
      <c r="B18" s="36"/>
      <c r="C18" s="36"/>
      <c r="D18" s="36"/>
      <c r="E18" s="37"/>
    </row>
    <row r="19" spans="1:5" x14ac:dyDescent="0.2">
      <c r="A19" s="10" t="s">
        <v>23</v>
      </c>
      <c r="B19" s="36"/>
      <c r="C19" s="36"/>
      <c r="D19" s="36"/>
      <c r="E19" s="37"/>
    </row>
    <row r="20" spans="1:5" x14ac:dyDescent="0.2">
      <c r="A20" s="10" t="s">
        <v>23</v>
      </c>
      <c r="B20" s="36"/>
      <c r="C20" s="36"/>
      <c r="D20" s="36"/>
      <c r="E20" s="37"/>
    </row>
    <row r="21" spans="1:5" x14ac:dyDescent="0.2">
      <c r="A21" s="10" t="s">
        <v>23</v>
      </c>
      <c r="B21" s="36"/>
      <c r="C21" s="36"/>
      <c r="D21" s="36"/>
      <c r="E21" s="37"/>
    </row>
    <row r="22" spans="1:5" x14ac:dyDescent="0.2">
      <c r="A22" s="10" t="s">
        <v>23</v>
      </c>
      <c r="B22" s="36"/>
      <c r="C22" s="36"/>
      <c r="D22" s="36"/>
      <c r="E22" s="37"/>
    </row>
    <row r="23" spans="1:5" x14ac:dyDescent="0.2">
      <c r="A23" s="10" t="s">
        <v>23</v>
      </c>
      <c r="B23" s="36"/>
      <c r="C23" s="36"/>
      <c r="D23" s="36"/>
      <c r="E23" s="37"/>
    </row>
    <row r="24" spans="1:5" x14ac:dyDescent="0.2">
      <c r="A24" s="10" t="s">
        <v>23</v>
      </c>
      <c r="B24" s="36"/>
      <c r="C24" s="36"/>
      <c r="D24" s="36"/>
      <c r="E24" s="37"/>
    </row>
    <row r="25" spans="1:5" x14ac:dyDescent="0.2">
      <c r="A25" s="10" t="s">
        <v>23</v>
      </c>
      <c r="B25" s="36"/>
      <c r="C25" s="36"/>
      <c r="D25" s="36"/>
      <c r="E25" s="37"/>
    </row>
    <row r="26" spans="1:5" x14ac:dyDescent="0.2">
      <c r="A26" s="10" t="s">
        <v>23</v>
      </c>
      <c r="B26" s="36"/>
      <c r="C26" s="36"/>
      <c r="D26" s="36"/>
      <c r="E26" s="37"/>
    </row>
    <row r="27" spans="1:5" x14ac:dyDescent="0.2">
      <c r="A27" s="10" t="s">
        <v>23</v>
      </c>
      <c r="B27" s="36"/>
      <c r="C27" s="36"/>
      <c r="D27" s="36"/>
      <c r="E27" s="37"/>
    </row>
    <row r="28" spans="1:5" x14ac:dyDescent="0.2">
      <c r="A28" s="10" t="s">
        <v>23</v>
      </c>
      <c r="B28" s="36"/>
      <c r="C28" s="36"/>
      <c r="D28" s="36"/>
      <c r="E28" s="37"/>
    </row>
    <row r="29" spans="1:5" x14ac:dyDescent="0.2">
      <c r="A29" s="10" t="s">
        <v>23</v>
      </c>
      <c r="B29" s="36"/>
      <c r="C29" s="36"/>
      <c r="D29" s="36"/>
      <c r="E29" s="37"/>
    </row>
    <row r="30" spans="1:5" x14ac:dyDescent="0.2">
      <c r="A30" s="10" t="s">
        <v>23</v>
      </c>
      <c r="B30" s="36"/>
      <c r="C30" s="36"/>
      <c r="D30" s="36"/>
      <c r="E30" s="37"/>
    </row>
    <row r="31" spans="1:5" x14ac:dyDescent="0.2">
      <c r="A31" s="10" t="s">
        <v>23</v>
      </c>
      <c r="B31" s="36"/>
      <c r="C31" s="36"/>
      <c r="D31" s="36"/>
      <c r="E31" s="37"/>
    </row>
    <row r="32" spans="1:5" x14ac:dyDescent="0.2">
      <c r="A32" s="10" t="s">
        <v>23</v>
      </c>
      <c r="B32" s="36"/>
      <c r="C32" s="36"/>
      <c r="D32" s="36"/>
      <c r="E32" s="37"/>
    </row>
    <row r="33" spans="1:5" x14ac:dyDescent="0.2">
      <c r="A33" s="10" t="s">
        <v>23</v>
      </c>
      <c r="B33" s="36"/>
      <c r="C33" s="36"/>
      <c r="D33" s="36"/>
      <c r="E33" s="37"/>
    </row>
    <row r="34" spans="1:5" x14ac:dyDescent="0.2">
      <c r="A34" s="10" t="s">
        <v>23</v>
      </c>
      <c r="B34" s="36"/>
      <c r="C34" s="36"/>
      <c r="D34" s="36"/>
      <c r="E34" s="37"/>
    </row>
    <row r="35" spans="1:5" x14ac:dyDescent="0.2">
      <c r="A35" s="10" t="s">
        <v>23</v>
      </c>
      <c r="B35" s="36"/>
      <c r="C35" s="36"/>
      <c r="D35" s="36"/>
      <c r="E35" s="37"/>
    </row>
    <row r="36" spans="1:5" x14ac:dyDescent="0.2">
      <c r="A36" s="10" t="s">
        <v>23</v>
      </c>
      <c r="B36" s="36"/>
      <c r="C36" s="36"/>
      <c r="D36" s="36"/>
      <c r="E36" s="37"/>
    </row>
    <row r="37" spans="1:5" x14ac:dyDescent="0.2">
      <c r="A37" s="10" t="s">
        <v>23</v>
      </c>
      <c r="B37" s="36"/>
      <c r="C37" s="36"/>
      <c r="D37" s="36"/>
      <c r="E37" s="37"/>
    </row>
    <row r="38" spans="1:5" x14ac:dyDescent="0.2">
      <c r="A38" s="10" t="s">
        <v>23</v>
      </c>
      <c r="B38" s="36"/>
      <c r="C38" s="36"/>
      <c r="D38" s="36"/>
      <c r="E38" s="37"/>
    </row>
    <row r="39" spans="1:5" x14ac:dyDescent="0.2">
      <c r="A39" s="10" t="s">
        <v>23</v>
      </c>
      <c r="B39" s="36"/>
      <c r="C39" s="36"/>
      <c r="D39" s="36"/>
      <c r="E39" s="37"/>
    </row>
    <row r="40" spans="1:5" x14ac:dyDescent="0.2">
      <c r="A40" s="10" t="s">
        <v>23</v>
      </c>
      <c r="B40" s="36"/>
      <c r="C40" s="36"/>
      <c r="D40" s="36"/>
      <c r="E40" s="37"/>
    </row>
    <row r="41" spans="1:5" x14ac:dyDescent="0.2">
      <c r="A41" s="10" t="s">
        <v>23</v>
      </c>
      <c r="B41" s="36"/>
      <c r="C41" s="36"/>
      <c r="D41" s="36"/>
      <c r="E41" s="37"/>
    </row>
    <row r="42" spans="1:5" x14ac:dyDescent="0.2">
      <c r="A42" s="10" t="s">
        <v>23</v>
      </c>
      <c r="B42" s="36"/>
      <c r="C42" s="36"/>
      <c r="D42" s="36"/>
      <c r="E42" s="37"/>
    </row>
    <row r="43" spans="1:5" x14ac:dyDescent="0.2">
      <c r="A43" s="10" t="s">
        <v>23</v>
      </c>
      <c r="B43" s="36"/>
      <c r="C43" s="36"/>
      <c r="D43" s="36"/>
      <c r="E43" s="37"/>
    </row>
    <row r="44" spans="1:5" x14ac:dyDescent="0.2">
      <c r="A44" s="10" t="s">
        <v>23</v>
      </c>
      <c r="B44" s="36"/>
      <c r="C44" s="36"/>
      <c r="D44" s="36"/>
      <c r="E44" s="37"/>
    </row>
    <row r="45" spans="1:5" x14ac:dyDescent="0.2">
      <c r="A45" s="10" t="s">
        <v>23</v>
      </c>
      <c r="B45" s="36"/>
      <c r="C45" s="36"/>
      <c r="D45" s="36"/>
      <c r="E45" s="37"/>
    </row>
    <row r="46" spans="1:5" x14ac:dyDescent="0.2">
      <c r="A46" s="10" t="s">
        <v>23</v>
      </c>
      <c r="B46" s="36"/>
      <c r="C46" s="36"/>
      <c r="D46" s="36"/>
      <c r="E46" s="37"/>
    </row>
    <row r="47" spans="1:5" x14ac:dyDescent="0.2">
      <c r="A47" s="10" t="s">
        <v>23</v>
      </c>
      <c r="B47" s="36"/>
      <c r="C47" s="36"/>
      <c r="D47" s="36"/>
      <c r="E47" s="37"/>
    </row>
    <row r="48" spans="1:5" x14ac:dyDescent="0.2">
      <c r="A48" s="10" t="s">
        <v>23</v>
      </c>
      <c r="B48" s="36"/>
      <c r="C48" s="36"/>
      <c r="D48" s="36"/>
      <c r="E48" s="37"/>
    </row>
    <row r="49" spans="1:5" x14ac:dyDescent="0.2">
      <c r="A49" s="10" t="s">
        <v>23</v>
      </c>
      <c r="B49" s="36"/>
      <c r="C49" s="36"/>
      <c r="D49" s="36"/>
      <c r="E49" s="37"/>
    </row>
    <row r="50" spans="1:5" x14ac:dyDescent="0.2">
      <c r="A50" s="10" t="s">
        <v>23</v>
      </c>
      <c r="B50" s="36"/>
      <c r="C50" s="36"/>
      <c r="D50" s="36"/>
      <c r="E50" s="37"/>
    </row>
    <row r="51" spans="1:5" x14ac:dyDescent="0.2">
      <c r="A51" s="10" t="s">
        <v>23</v>
      </c>
      <c r="B51" s="36"/>
      <c r="C51" s="36"/>
      <c r="D51" s="36"/>
      <c r="E51" s="37"/>
    </row>
    <row r="52" spans="1:5" x14ac:dyDescent="0.2">
      <c r="A52" s="10" t="s">
        <v>23</v>
      </c>
      <c r="B52" s="36"/>
      <c r="C52" s="36"/>
      <c r="D52" s="36"/>
      <c r="E52" s="37"/>
    </row>
    <row r="53" spans="1:5" x14ac:dyDescent="0.2">
      <c r="A53" s="10" t="s">
        <v>23</v>
      </c>
      <c r="B53" s="36"/>
      <c r="C53" s="36"/>
      <c r="D53" s="36"/>
      <c r="E53" s="37"/>
    </row>
    <row r="54" spans="1:5" x14ac:dyDescent="0.2">
      <c r="A54" s="10" t="s">
        <v>23</v>
      </c>
      <c r="B54" s="36"/>
      <c r="C54" s="36"/>
      <c r="D54" s="36"/>
      <c r="E54" s="37"/>
    </row>
    <row r="55" spans="1:5" x14ac:dyDescent="0.2">
      <c r="A55" s="10" t="s">
        <v>23</v>
      </c>
      <c r="B55" s="36"/>
      <c r="C55" s="36"/>
      <c r="D55" s="36"/>
      <c r="E55" s="37"/>
    </row>
    <row r="56" spans="1:5" x14ac:dyDescent="0.2">
      <c r="A56" s="10" t="s">
        <v>23</v>
      </c>
      <c r="B56" s="36"/>
      <c r="C56" s="36"/>
      <c r="D56" s="36"/>
      <c r="E56" s="37"/>
    </row>
    <row r="57" spans="1:5" x14ac:dyDescent="0.2">
      <c r="A57" s="10" t="s">
        <v>23</v>
      </c>
      <c r="B57" s="36"/>
      <c r="C57" s="36"/>
      <c r="D57" s="36"/>
      <c r="E57" s="37"/>
    </row>
    <row r="58" spans="1:5" x14ac:dyDescent="0.2">
      <c r="A58" s="10" t="s">
        <v>23</v>
      </c>
      <c r="B58" s="36"/>
      <c r="C58" s="36"/>
      <c r="D58" s="36"/>
      <c r="E58" s="37"/>
    </row>
    <row r="59" spans="1:5" x14ac:dyDescent="0.2">
      <c r="A59" s="10" t="s">
        <v>23</v>
      </c>
      <c r="B59" s="36"/>
      <c r="C59" s="36"/>
      <c r="D59" s="36"/>
      <c r="E59" s="37"/>
    </row>
    <row r="60" spans="1:5" x14ac:dyDescent="0.2">
      <c r="A60" s="10" t="s">
        <v>23</v>
      </c>
      <c r="B60" s="36"/>
      <c r="C60" s="36"/>
      <c r="D60" s="36"/>
      <c r="E60" s="37"/>
    </row>
    <row r="61" spans="1:5" x14ac:dyDescent="0.2">
      <c r="A61" s="10" t="s">
        <v>23</v>
      </c>
      <c r="B61" s="36"/>
      <c r="C61" s="36"/>
      <c r="D61" s="36"/>
      <c r="E61" s="37"/>
    </row>
    <row r="62" spans="1:5" x14ac:dyDescent="0.2">
      <c r="A62" s="10" t="s">
        <v>23</v>
      </c>
      <c r="B62" s="36"/>
      <c r="C62" s="36"/>
      <c r="D62" s="36"/>
      <c r="E62" s="37"/>
    </row>
    <row r="63" spans="1:5" x14ac:dyDescent="0.2">
      <c r="A63" s="10" t="s">
        <v>23</v>
      </c>
      <c r="B63" s="36"/>
      <c r="C63" s="36"/>
      <c r="D63" s="36"/>
      <c r="E63" s="37"/>
    </row>
    <row r="64" spans="1:5" x14ac:dyDescent="0.2">
      <c r="A64" s="10" t="s">
        <v>23</v>
      </c>
      <c r="B64" s="36"/>
      <c r="C64" s="36"/>
      <c r="D64" s="36"/>
      <c r="E64" s="37"/>
    </row>
    <row r="65" spans="1:5" x14ac:dyDescent="0.2">
      <c r="A65" s="10" t="s">
        <v>23</v>
      </c>
      <c r="B65" s="36"/>
      <c r="C65" s="36"/>
      <c r="D65" s="36"/>
      <c r="E65" s="37"/>
    </row>
    <row r="66" spans="1:5" x14ac:dyDescent="0.2">
      <c r="A66" s="10" t="s">
        <v>23</v>
      </c>
      <c r="B66" s="36"/>
      <c r="C66" s="36"/>
      <c r="D66" s="36"/>
      <c r="E66" s="37"/>
    </row>
    <row r="67" spans="1:5" x14ac:dyDescent="0.2">
      <c r="A67" s="10" t="s">
        <v>23</v>
      </c>
      <c r="B67" s="36"/>
      <c r="C67" s="36"/>
      <c r="D67" s="36"/>
      <c r="E67" s="37"/>
    </row>
    <row r="68" spans="1:5" x14ac:dyDescent="0.2">
      <c r="A68" s="10" t="s">
        <v>23</v>
      </c>
      <c r="B68" s="36"/>
      <c r="C68" s="36"/>
      <c r="D68" s="36"/>
      <c r="E68" s="37"/>
    </row>
    <row r="69" spans="1:5" x14ac:dyDescent="0.2">
      <c r="A69" s="10" t="s">
        <v>23</v>
      </c>
      <c r="B69" s="36"/>
      <c r="C69" s="36"/>
      <c r="D69" s="36"/>
      <c r="E69" s="37"/>
    </row>
    <row r="70" spans="1:5" x14ac:dyDescent="0.2">
      <c r="A70" s="10" t="s">
        <v>23</v>
      </c>
      <c r="B70" s="36"/>
      <c r="C70" s="36"/>
      <c r="D70" s="36"/>
      <c r="E70" s="37"/>
    </row>
    <row r="71" spans="1:5" x14ac:dyDescent="0.2">
      <c r="A71" s="10" t="s">
        <v>23</v>
      </c>
      <c r="B71" s="36"/>
      <c r="C71" s="36"/>
      <c r="D71" s="36"/>
      <c r="E71" s="37"/>
    </row>
    <row r="72" spans="1:5" x14ac:dyDescent="0.2">
      <c r="A72" s="10" t="s">
        <v>23</v>
      </c>
      <c r="B72" s="36"/>
      <c r="C72" s="36"/>
      <c r="D72" s="36"/>
      <c r="E72" s="37"/>
    </row>
    <row r="73" spans="1:5" x14ac:dyDescent="0.2">
      <c r="A73" s="10" t="s">
        <v>23</v>
      </c>
      <c r="B73" s="36"/>
      <c r="C73" s="36"/>
      <c r="D73" s="36"/>
      <c r="E73" s="37"/>
    </row>
    <row r="74" spans="1:5" x14ac:dyDescent="0.2">
      <c r="A74" s="10" t="s">
        <v>23</v>
      </c>
      <c r="B74" s="36"/>
      <c r="C74" s="36"/>
      <c r="D74" s="36"/>
      <c r="E74" s="37"/>
    </row>
    <row r="75" spans="1:5" x14ac:dyDescent="0.2">
      <c r="A75" s="10" t="s">
        <v>23</v>
      </c>
      <c r="B75" s="36"/>
      <c r="C75" s="36"/>
      <c r="D75" s="36"/>
      <c r="E75" s="37"/>
    </row>
    <row r="76" spans="1:5" x14ac:dyDescent="0.2">
      <c r="A76" s="10" t="s">
        <v>23</v>
      </c>
      <c r="B76" s="36"/>
      <c r="C76" s="36"/>
      <c r="D76" s="36"/>
      <c r="E76" s="37"/>
    </row>
    <row r="77" spans="1:5" x14ac:dyDescent="0.2">
      <c r="A77" s="10" t="s">
        <v>23</v>
      </c>
      <c r="B77" s="36"/>
      <c r="C77" s="36"/>
      <c r="D77" s="36"/>
      <c r="E77" s="37"/>
    </row>
    <row r="78" spans="1:5" x14ac:dyDescent="0.2">
      <c r="A78" s="10" t="s">
        <v>23</v>
      </c>
      <c r="B78" s="36"/>
      <c r="C78" s="36"/>
      <c r="D78" s="36"/>
      <c r="E78" s="37"/>
    </row>
    <row r="79" spans="1:5" x14ac:dyDescent="0.2">
      <c r="A79" s="10" t="s">
        <v>23</v>
      </c>
      <c r="B79" s="36"/>
      <c r="C79" s="36"/>
      <c r="D79" s="36"/>
      <c r="E79" s="37"/>
    </row>
    <row r="80" spans="1:5" x14ac:dyDescent="0.2">
      <c r="A80" s="10" t="s">
        <v>23</v>
      </c>
      <c r="B80" s="36"/>
      <c r="C80" s="36"/>
      <c r="D80" s="36"/>
      <c r="E80" s="37"/>
    </row>
    <row r="81" spans="1:5" x14ac:dyDescent="0.2">
      <c r="A81" s="10" t="s">
        <v>23</v>
      </c>
      <c r="B81" s="36"/>
      <c r="C81" s="36"/>
      <c r="D81" s="36"/>
      <c r="E81" s="37"/>
    </row>
    <row r="82" spans="1:5" x14ac:dyDescent="0.2">
      <c r="A82" s="10" t="s">
        <v>23</v>
      </c>
      <c r="B82" s="36"/>
      <c r="C82" s="36"/>
      <c r="D82" s="36"/>
      <c r="E82" s="37"/>
    </row>
    <row r="83" spans="1:5" x14ac:dyDescent="0.2">
      <c r="A83" s="10" t="s">
        <v>23</v>
      </c>
      <c r="B83" s="36"/>
      <c r="C83" s="36"/>
      <c r="D83" s="36"/>
      <c r="E83" s="37"/>
    </row>
    <row r="84" spans="1:5" x14ac:dyDescent="0.2">
      <c r="A84" s="10" t="s">
        <v>23</v>
      </c>
      <c r="B84" s="36"/>
      <c r="C84" s="36"/>
      <c r="D84" s="36"/>
      <c r="E84" s="37"/>
    </row>
    <row r="85" spans="1:5" x14ac:dyDescent="0.2">
      <c r="A85" s="10" t="s">
        <v>23</v>
      </c>
      <c r="B85" s="36"/>
      <c r="C85" s="36"/>
      <c r="D85" s="36"/>
      <c r="E85" s="37"/>
    </row>
    <row r="86" spans="1:5" x14ac:dyDescent="0.2">
      <c r="A86" s="10" t="s">
        <v>23</v>
      </c>
      <c r="B86" s="36"/>
      <c r="C86" s="36"/>
      <c r="D86" s="36"/>
      <c r="E86" s="37"/>
    </row>
    <row r="87" spans="1:5" x14ac:dyDescent="0.2">
      <c r="A87" s="10" t="s">
        <v>23</v>
      </c>
      <c r="B87" s="36"/>
      <c r="C87" s="36"/>
      <c r="D87" s="36"/>
      <c r="E87" s="37"/>
    </row>
    <row r="88" spans="1:5" x14ac:dyDescent="0.2">
      <c r="A88" s="10" t="s">
        <v>23</v>
      </c>
      <c r="B88" s="36"/>
      <c r="C88" s="36"/>
      <c r="D88" s="36"/>
      <c r="E88" s="37"/>
    </row>
    <row r="89" spans="1:5" x14ac:dyDescent="0.2">
      <c r="A89" s="10" t="s">
        <v>23</v>
      </c>
      <c r="B89" s="36"/>
      <c r="C89" s="36"/>
      <c r="D89" s="36"/>
      <c r="E89" s="37"/>
    </row>
    <row r="90" spans="1:5" x14ac:dyDescent="0.2">
      <c r="A90" s="10" t="s">
        <v>23</v>
      </c>
      <c r="B90" s="36"/>
      <c r="C90" s="36"/>
      <c r="D90" s="36"/>
      <c r="E90" s="37"/>
    </row>
    <row r="91" spans="1:5" x14ac:dyDescent="0.2">
      <c r="A91" s="10" t="s">
        <v>23</v>
      </c>
      <c r="B91" s="36"/>
      <c r="C91" s="36"/>
      <c r="D91" s="36"/>
      <c r="E91" s="37"/>
    </row>
    <row r="92" spans="1:5" x14ac:dyDescent="0.2">
      <c r="A92" s="10" t="s">
        <v>23</v>
      </c>
      <c r="B92" s="36"/>
      <c r="C92" s="36"/>
      <c r="D92" s="36"/>
      <c r="E92" s="37"/>
    </row>
    <row r="93" spans="1:5" x14ac:dyDescent="0.2">
      <c r="A93" s="10" t="s">
        <v>23</v>
      </c>
      <c r="B93" s="36"/>
      <c r="C93" s="36"/>
      <c r="D93" s="36"/>
      <c r="E93" s="37"/>
    </row>
    <row r="94" spans="1:5" x14ac:dyDescent="0.2">
      <c r="A94" s="10" t="s">
        <v>23</v>
      </c>
      <c r="B94" s="36"/>
      <c r="C94" s="36"/>
      <c r="D94" s="36"/>
      <c r="E94" s="37"/>
    </row>
    <row r="95" spans="1:5" x14ac:dyDescent="0.2">
      <c r="A95" s="10" t="s">
        <v>23</v>
      </c>
      <c r="B95" s="36"/>
      <c r="C95" s="36"/>
      <c r="D95" s="36"/>
      <c r="E95" s="37"/>
    </row>
    <row r="96" spans="1:5" x14ac:dyDescent="0.2">
      <c r="A96" s="10" t="s">
        <v>23</v>
      </c>
      <c r="B96" s="36"/>
      <c r="C96" s="36"/>
      <c r="D96" s="36"/>
      <c r="E96" s="37"/>
    </row>
    <row r="97" spans="1:5" x14ac:dyDescent="0.2">
      <c r="A97" s="10" t="s">
        <v>23</v>
      </c>
      <c r="B97" s="36"/>
      <c r="C97" s="36"/>
      <c r="D97" s="36"/>
      <c r="E97" s="37"/>
    </row>
    <row r="98" spans="1:5" x14ac:dyDescent="0.2">
      <c r="A98" s="10" t="s">
        <v>23</v>
      </c>
      <c r="B98" s="36"/>
      <c r="C98" s="36"/>
      <c r="D98" s="36"/>
      <c r="E98" s="37"/>
    </row>
    <row r="99" spans="1:5" x14ac:dyDescent="0.2">
      <c r="A99" s="10" t="s">
        <v>23</v>
      </c>
      <c r="B99" s="36"/>
      <c r="C99" s="36"/>
      <c r="D99" s="36"/>
      <c r="E99" s="37"/>
    </row>
    <row r="100" spans="1:5" x14ac:dyDescent="0.2">
      <c r="A100" s="10" t="s">
        <v>23</v>
      </c>
      <c r="B100" s="36"/>
      <c r="C100" s="36"/>
      <c r="D100" s="36"/>
      <c r="E100" s="37"/>
    </row>
    <row r="101" spans="1:5" x14ac:dyDescent="0.2">
      <c r="A101" s="10" t="s">
        <v>23</v>
      </c>
      <c r="B101" s="36"/>
      <c r="C101" s="36"/>
      <c r="D101" s="36"/>
      <c r="E101" s="37"/>
    </row>
    <row r="102" spans="1:5" x14ac:dyDescent="0.2">
      <c r="A102" s="10" t="s">
        <v>23</v>
      </c>
      <c r="B102" s="36"/>
      <c r="C102" s="36"/>
      <c r="D102" s="36"/>
      <c r="E102" s="37"/>
    </row>
    <row r="103" spans="1:5" x14ac:dyDescent="0.2">
      <c r="A103" s="10" t="s">
        <v>23</v>
      </c>
      <c r="B103" s="36"/>
      <c r="C103" s="36"/>
      <c r="D103" s="36"/>
      <c r="E103" s="37"/>
    </row>
    <row r="104" spans="1:5" x14ac:dyDescent="0.2">
      <c r="A104" s="10" t="s">
        <v>23</v>
      </c>
      <c r="B104" s="36"/>
      <c r="C104" s="36"/>
      <c r="D104" s="36"/>
      <c r="E104" s="37"/>
    </row>
    <row r="105" spans="1:5" x14ac:dyDescent="0.2">
      <c r="A105" s="10" t="s">
        <v>23</v>
      </c>
      <c r="B105" s="36"/>
      <c r="C105" s="36"/>
      <c r="D105" s="36"/>
      <c r="E105" s="37"/>
    </row>
    <row r="106" spans="1:5" x14ac:dyDescent="0.2">
      <c r="A106" s="10" t="s">
        <v>23</v>
      </c>
      <c r="B106" s="36"/>
      <c r="C106" s="36"/>
      <c r="D106" s="36"/>
      <c r="E106" s="37"/>
    </row>
    <row r="107" spans="1:5" x14ac:dyDescent="0.2">
      <c r="A107" s="10" t="s">
        <v>23</v>
      </c>
      <c r="B107" s="36"/>
      <c r="C107" s="36"/>
      <c r="D107" s="36"/>
      <c r="E107" s="37"/>
    </row>
    <row r="108" spans="1:5" x14ac:dyDescent="0.2">
      <c r="A108" s="10" t="s">
        <v>23</v>
      </c>
      <c r="B108" s="36"/>
      <c r="C108" s="36"/>
      <c r="D108" s="36"/>
      <c r="E108" s="37"/>
    </row>
    <row r="109" spans="1:5" x14ac:dyDescent="0.2">
      <c r="A109" s="10" t="s">
        <v>23</v>
      </c>
      <c r="B109" s="36"/>
      <c r="C109" s="36"/>
      <c r="D109" s="36"/>
      <c r="E109" s="37"/>
    </row>
    <row r="110" spans="1:5" x14ac:dyDescent="0.2">
      <c r="A110" s="10" t="s">
        <v>23</v>
      </c>
      <c r="B110" s="36"/>
      <c r="C110" s="36"/>
      <c r="D110" s="36"/>
      <c r="E110" s="37"/>
    </row>
    <row r="111" spans="1:5" x14ac:dyDescent="0.2">
      <c r="A111" s="10" t="s">
        <v>23</v>
      </c>
      <c r="B111" s="36"/>
      <c r="C111" s="36"/>
      <c r="D111" s="36"/>
      <c r="E111" s="37"/>
    </row>
    <row r="112" spans="1:5" x14ac:dyDescent="0.2">
      <c r="A112" s="10" t="s">
        <v>23</v>
      </c>
      <c r="B112" s="36"/>
      <c r="C112" s="36"/>
      <c r="D112" s="36"/>
      <c r="E112" s="37"/>
    </row>
    <row r="113" spans="1:5" x14ac:dyDescent="0.2">
      <c r="A113" s="10" t="s">
        <v>23</v>
      </c>
      <c r="B113" s="36"/>
      <c r="C113" s="36"/>
      <c r="D113" s="36"/>
      <c r="E113" s="37"/>
    </row>
    <row r="114" spans="1:5" x14ac:dyDescent="0.2">
      <c r="A114" s="10" t="s">
        <v>23</v>
      </c>
      <c r="B114" s="36"/>
      <c r="C114" s="36"/>
      <c r="D114" s="36"/>
      <c r="E114" s="37"/>
    </row>
    <row r="115" spans="1:5" x14ac:dyDescent="0.2">
      <c r="A115" s="10" t="s">
        <v>23</v>
      </c>
      <c r="B115" s="36"/>
      <c r="C115" s="36"/>
      <c r="D115" s="36"/>
      <c r="E115" s="37"/>
    </row>
    <row r="116" spans="1:5" x14ac:dyDescent="0.2">
      <c r="A116" s="10" t="s">
        <v>23</v>
      </c>
      <c r="B116" s="36"/>
      <c r="C116" s="36"/>
      <c r="D116" s="36"/>
      <c r="E116" s="37"/>
    </row>
    <row r="117" spans="1:5" x14ac:dyDescent="0.2">
      <c r="A117" s="10" t="s">
        <v>23</v>
      </c>
      <c r="B117" s="36"/>
      <c r="C117" s="36"/>
      <c r="D117" s="36"/>
      <c r="E117" s="37"/>
    </row>
    <row r="118" spans="1:5" x14ac:dyDescent="0.2">
      <c r="A118" s="10" t="s">
        <v>23</v>
      </c>
      <c r="B118" s="36"/>
      <c r="C118" s="36"/>
      <c r="D118" s="36"/>
      <c r="E118" s="37"/>
    </row>
    <row r="119" spans="1:5" x14ac:dyDescent="0.2">
      <c r="A119" s="10" t="s">
        <v>23</v>
      </c>
      <c r="B119" s="36"/>
      <c r="C119" s="36"/>
      <c r="D119" s="36"/>
      <c r="E119" s="37"/>
    </row>
    <row r="120" spans="1:5" x14ac:dyDescent="0.2">
      <c r="A120" s="10" t="s">
        <v>23</v>
      </c>
      <c r="B120" s="36"/>
      <c r="C120" s="36"/>
      <c r="D120" s="36"/>
      <c r="E120" s="37"/>
    </row>
    <row r="121" spans="1:5" x14ac:dyDescent="0.2">
      <c r="A121" s="10" t="s">
        <v>23</v>
      </c>
      <c r="B121" s="36"/>
      <c r="C121" s="36"/>
      <c r="D121" s="36"/>
      <c r="E121" s="37"/>
    </row>
    <row r="122" spans="1:5" x14ac:dyDescent="0.2">
      <c r="A122" s="10" t="s">
        <v>23</v>
      </c>
      <c r="B122" s="36"/>
      <c r="C122" s="36"/>
      <c r="D122" s="36"/>
      <c r="E122" s="37"/>
    </row>
    <row r="123" spans="1:5" x14ac:dyDescent="0.2">
      <c r="A123" s="10" t="s">
        <v>23</v>
      </c>
      <c r="B123" s="36"/>
      <c r="C123" s="36"/>
      <c r="D123" s="36"/>
      <c r="E123" s="37"/>
    </row>
    <row r="124" spans="1:5" x14ac:dyDescent="0.2">
      <c r="A124" s="10" t="s">
        <v>23</v>
      </c>
      <c r="B124" s="36"/>
      <c r="C124" s="36"/>
      <c r="D124" s="36"/>
      <c r="E124" s="37"/>
    </row>
    <row r="125" spans="1:5" x14ac:dyDescent="0.2">
      <c r="A125" s="10" t="s">
        <v>23</v>
      </c>
      <c r="B125" s="36"/>
      <c r="C125" s="36"/>
      <c r="D125" s="36"/>
      <c r="E125" s="37"/>
    </row>
    <row r="126" spans="1:5" x14ac:dyDescent="0.2">
      <c r="A126" s="10" t="s">
        <v>23</v>
      </c>
      <c r="B126" s="36"/>
      <c r="C126" s="36"/>
      <c r="D126" s="36"/>
      <c r="E126" s="37"/>
    </row>
    <row r="127" spans="1:5" x14ac:dyDescent="0.2">
      <c r="A127" s="10" t="s">
        <v>23</v>
      </c>
      <c r="B127" s="36"/>
      <c r="C127" s="36"/>
      <c r="D127" s="36"/>
      <c r="E127" s="37"/>
    </row>
    <row r="128" spans="1:5" x14ac:dyDescent="0.2">
      <c r="A128" s="10" t="s">
        <v>23</v>
      </c>
      <c r="B128" s="36"/>
      <c r="C128" s="36"/>
      <c r="D128" s="36"/>
      <c r="E128" s="37"/>
    </row>
    <row r="129" spans="1:7" x14ac:dyDescent="0.2">
      <c r="A129" s="10" t="s">
        <v>23</v>
      </c>
      <c r="B129" s="36"/>
      <c r="C129" s="36"/>
      <c r="D129" s="36"/>
      <c r="E129" s="37"/>
    </row>
    <row r="130" spans="1:7" x14ac:dyDescent="0.2">
      <c r="A130" s="10" t="s">
        <v>23</v>
      </c>
      <c r="B130" s="36"/>
      <c r="C130" s="36"/>
      <c r="D130" s="36"/>
      <c r="E130" s="37"/>
    </row>
    <row r="131" spans="1:7" x14ac:dyDescent="0.2">
      <c r="A131" s="10" t="s">
        <v>23</v>
      </c>
      <c r="B131" s="36"/>
      <c r="C131" s="36"/>
      <c r="D131" s="36"/>
      <c r="E131" s="37"/>
    </row>
    <row r="132" spans="1:7" x14ac:dyDescent="0.2">
      <c r="A132" s="10" t="s">
        <v>23</v>
      </c>
      <c r="B132" s="36"/>
      <c r="C132" s="36"/>
      <c r="D132" s="36"/>
      <c r="E132" s="37"/>
    </row>
    <row r="133" spans="1:7" x14ac:dyDescent="0.2">
      <c r="A133" s="10" t="s">
        <v>23</v>
      </c>
      <c r="B133" s="36"/>
      <c r="C133" s="36"/>
      <c r="D133" s="36"/>
      <c r="E133" s="37"/>
    </row>
    <row r="134" spans="1:7" x14ac:dyDescent="0.2">
      <c r="A134" s="10" t="s">
        <v>23</v>
      </c>
      <c r="B134" s="36"/>
      <c r="C134" s="36"/>
      <c r="D134" s="36"/>
      <c r="E134" s="37"/>
    </row>
    <row r="135" spans="1:7" x14ac:dyDescent="0.2">
      <c r="A135" s="10" t="s">
        <v>23</v>
      </c>
      <c r="B135" s="36"/>
      <c r="C135" s="36"/>
      <c r="D135" s="36"/>
      <c r="E135" s="37"/>
    </row>
    <row r="136" spans="1:7" x14ac:dyDescent="0.2">
      <c r="A136" s="10" t="s">
        <v>23</v>
      </c>
      <c r="B136" s="36"/>
      <c r="C136" s="36"/>
      <c r="D136" s="36"/>
      <c r="E136" s="37"/>
    </row>
    <row r="137" spans="1:7" x14ac:dyDescent="0.2">
      <c r="A137" s="10" t="s">
        <v>23</v>
      </c>
      <c r="B137" s="36"/>
      <c r="C137" s="36"/>
      <c r="D137" s="36"/>
      <c r="E137" s="37"/>
    </row>
    <row r="138" spans="1:7" x14ac:dyDescent="0.2">
      <c r="A138" s="10" t="s">
        <v>23</v>
      </c>
      <c r="B138" s="36"/>
      <c r="C138" s="36"/>
      <c r="D138" s="36"/>
      <c r="E138" s="37"/>
    </row>
    <row r="139" spans="1:7" x14ac:dyDescent="0.2">
      <c r="A139" s="10" t="s">
        <v>23</v>
      </c>
      <c r="B139" s="36"/>
      <c r="C139" s="36"/>
      <c r="D139" s="36"/>
      <c r="E139" s="37"/>
    </row>
    <row r="140" spans="1:7" x14ac:dyDescent="0.2">
      <c r="A140" s="10" t="s">
        <v>23</v>
      </c>
      <c r="B140" s="36"/>
      <c r="C140" s="36"/>
      <c r="D140" s="36"/>
      <c r="E140" s="37"/>
    </row>
    <row r="141" spans="1:7" x14ac:dyDescent="0.2">
      <c r="A141" s="10" t="s">
        <v>23</v>
      </c>
      <c r="B141" s="36"/>
      <c r="C141" s="36"/>
      <c r="D141" s="36"/>
      <c r="E141" s="37"/>
    </row>
    <row r="142" spans="1:7" x14ac:dyDescent="0.2">
      <c r="A142" s="10" t="s">
        <v>23</v>
      </c>
      <c r="B142" s="36"/>
      <c r="C142" s="36"/>
      <c r="D142" s="36"/>
      <c r="E142" s="37"/>
    </row>
    <row r="143" spans="1:7" x14ac:dyDescent="0.2">
      <c r="A143" s="10" t="s">
        <v>23</v>
      </c>
      <c r="B143" s="36"/>
      <c r="C143" s="36"/>
      <c r="D143" s="36"/>
      <c r="E143" s="37"/>
      <c r="G143" s="11"/>
    </row>
    <row r="144" spans="1:7" x14ac:dyDescent="0.2">
      <c r="A144" s="10" t="s">
        <v>23</v>
      </c>
      <c r="B144" s="36"/>
      <c r="C144" s="36"/>
      <c r="D144" s="36"/>
      <c r="E144" s="37"/>
    </row>
    <row r="145" spans="1:5" x14ac:dyDescent="0.2">
      <c r="A145" s="10" t="s">
        <v>23</v>
      </c>
      <c r="B145" s="36"/>
      <c r="C145" s="36"/>
      <c r="D145" s="36"/>
      <c r="E145" s="37"/>
    </row>
    <row r="146" spans="1:5" x14ac:dyDescent="0.2">
      <c r="A146" s="10" t="s">
        <v>23</v>
      </c>
      <c r="B146" s="36"/>
      <c r="C146" s="36"/>
      <c r="D146" s="36"/>
      <c r="E146" s="37"/>
    </row>
    <row r="147" spans="1:5" x14ac:dyDescent="0.2">
      <c r="A147" s="10" t="s">
        <v>23</v>
      </c>
      <c r="B147" s="36"/>
      <c r="C147" s="36"/>
      <c r="D147" s="36"/>
      <c r="E147" s="37"/>
    </row>
    <row r="148" spans="1:5" x14ac:dyDescent="0.2">
      <c r="A148" s="10" t="s">
        <v>23</v>
      </c>
      <c r="B148" s="36"/>
      <c r="C148" s="36"/>
      <c r="D148" s="36"/>
      <c r="E148" s="37"/>
    </row>
    <row r="149" spans="1:5" x14ac:dyDescent="0.2">
      <c r="A149" s="10" t="s">
        <v>23</v>
      </c>
      <c r="B149" s="36"/>
      <c r="C149" s="36"/>
      <c r="D149" s="36"/>
      <c r="E149" s="37"/>
    </row>
    <row r="150" spans="1:5" x14ac:dyDescent="0.2">
      <c r="A150" s="10" t="s">
        <v>23</v>
      </c>
      <c r="B150" s="36"/>
      <c r="C150" s="36"/>
      <c r="D150" s="36"/>
      <c r="E150" s="37"/>
    </row>
    <row r="151" spans="1:5" x14ac:dyDescent="0.2">
      <c r="A151" s="10" t="s">
        <v>23</v>
      </c>
      <c r="B151" s="36"/>
      <c r="C151" s="36"/>
      <c r="D151" s="36"/>
      <c r="E151" s="37"/>
    </row>
    <row r="152" spans="1:5" x14ac:dyDescent="0.2">
      <c r="A152" s="10" t="s">
        <v>23</v>
      </c>
      <c r="B152" s="36"/>
      <c r="C152" s="36"/>
      <c r="D152" s="36"/>
      <c r="E152" s="37"/>
    </row>
    <row r="153" spans="1:5" x14ac:dyDescent="0.2">
      <c r="A153" s="10" t="s">
        <v>23</v>
      </c>
      <c r="B153" s="36"/>
      <c r="C153" s="36"/>
      <c r="D153" s="36"/>
      <c r="E153" s="37"/>
    </row>
    <row r="154" spans="1:5" x14ac:dyDescent="0.2">
      <c r="A154" s="10" t="s">
        <v>23</v>
      </c>
      <c r="B154" s="36"/>
      <c r="C154" s="36"/>
      <c r="D154" s="36"/>
      <c r="E154" s="37"/>
    </row>
    <row r="155" spans="1:5" x14ac:dyDescent="0.2">
      <c r="A155" s="10" t="s">
        <v>23</v>
      </c>
      <c r="B155" s="36"/>
      <c r="C155" s="36"/>
      <c r="D155" s="36"/>
      <c r="E155" s="37"/>
    </row>
    <row r="156" spans="1:5" x14ac:dyDescent="0.2">
      <c r="A156" s="10" t="s">
        <v>23</v>
      </c>
      <c r="B156" s="36"/>
      <c r="C156" s="36"/>
      <c r="D156" s="36"/>
      <c r="E156" s="37"/>
    </row>
    <row r="157" spans="1:5" x14ac:dyDescent="0.2">
      <c r="A157" s="10" t="s">
        <v>23</v>
      </c>
      <c r="B157" s="36"/>
      <c r="C157" s="36"/>
      <c r="D157" s="36"/>
      <c r="E157" s="37"/>
    </row>
    <row r="158" spans="1:5" x14ac:dyDescent="0.2">
      <c r="A158" s="10" t="s">
        <v>23</v>
      </c>
      <c r="B158" s="36"/>
      <c r="C158" s="36"/>
      <c r="D158" s="36"/>
      <c r="E158" s="37"/>
    </row>
    <row r="159" spans="1:5" x14ac:dyDescent="0.2">
      <c r="A159" s="10" t="s">
        <v>23</v>
      </c>
      <c r="B159" s="36"/>
      <c r="C159" s="36"/>
      <c r="D159" s="36"/>
      <c r="E159" s="37"/>
    </row>
    <row r="160" spans="1:5" x14ac:dyDescent="0.2">
      <c r="A160" s="10" t="s">
        <v>23</v>
      </c>
      <c r="B160" s="34"/>
      <c r="C160" s="34"/>
      <c r="D160" s="34"/>
      <c r="E160" s="35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D21" sqref="D21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8" t="s">
        <v>25</v>
      </c>
      <c r="D3" s="39">
        <f>COUNTIF('Registration Data'!$A$2:$A$4987, Dashboard!$C$3)</f>
        <v>42</v>
      </c>
      <c r="F3" s="7"/>
    </row>
    <row r="4" spans="3:6" s="6" customFormat="1" ht="21" x14ac:dyDescent="0.35">
      <c r="C4" s="30" t="s">
        <v>28</v>
      </c>
      <c r="D4" s="31">
        <f>COUNTIF('Registration Data'!$A$2:$A$4987, Dashboard!$C$4)</f>
        <v>38</v>
      </c>
      <c r="F4" s="7"/>
    </row>
    <row r="5" spans="3:6" s="6" customFormat="1" ht="21" x14ac:dyDescent="0.35">
      <c r="C5" s="32" t="s">
        <v>29</v>
      </c>
      <c r="D5" s="33">
        <f>COUNTIF('Registration Data'!$A$2:$A$4987, Dashboard!$C$5)</f>
        <v>43</v>
      </c>
      <c r="F5" s="7"/>
    </row>
    <row r="6" spans="3:6" s="6" customFormat="1" ht="21" x14ac:dyDescent="0.35">
      <c r="C6" s="40" t="s">
        <v>26</v>
      </c>
      <c r="D6" s="41">
        <f>COUNTIF('Registration Data'!$A$2:$A$4987, Dashboard!$C$6)</f>
        <v>47</v>
      </c>
      <c r="F6" s="7"/>
    </row>
    <row r="7" spans="3:6" s="6" customFormat="1" ht="21" x14ac:dyDescent="0.35">
      <c r="C7" s="8" t="s">
        <v>27</v>
      </c>
      <c r="D7" s="9">
        <f>COUNTIF('Registration Data'!$A$2:$A$4987, Dashboard!$C$7)</f>
        <v>0</v>
      </c>
      <c r="F7" s="7"/>
    </row>
    <row r="8" spans="3:6" x14ac:dyDescent="0.25">
      <c r="C8" s="2"/>
      <c r="D8" s="3">
        <f>SUM(D3:D7)</f>
        <v>170</v>
      </c>
    </row>
    <row r="9" spans="3:6" x14ac:dyDescent="0.25">
      <c r="C9" s="5"/>
      <c r="E9" s="5"/>
    </row>
    <row r="10" spans="3:6" x14ac:dyDescent="0.25">
      <c r="C10" s="70" t="s">
        <v>30</v>
      </c>
      <c r="D10" s="70"/>
      <c r="F10" s="43" t="s">
        <v>31</v>
      </c>
    </row>
    <row r="11" spans="3:6" s="5" customFormat="1" ht="21" x14ac:dyDescent="0.35">
      <c r="C11" s="38" t="s">
        <v>25</v>
      </c>
      <c r="D11" s="48">
        <f>SUMIF('Registration Data'!$A$2:$A$4987,"Gryffindor",'Registration Data'!$V$2:$V$4987)</f>
        <v>37801.959317313718</v>
      </c>
      <c r="E11"/>
      <c r="F11" s="44">
        <f>D11/D3</f>
        <v>900.04665041223143</v>
      </c>
    </row>
    <row r="12" spans="3:6" s="5" customFormat="1" ht="21" x14ac:dyDescent="0.35">
      <c r="C12" s="30" t="s">
        <v>28</v>
      </c>
      <c r="D12" s="49">
        <f>SUMIF('Registration Data'!$A$2:$A$4987,"Hufflepuff",'Registration Data'!$V$2:$V$4987)</f>
        <v>37137.206870225426</v>
      </c>
      <c r="F12" s="45">
        <f t="shared" ref="F12:F14" si="0">D12/D4</f>
        <v>977.29491763751116</v>
      </c>
    </row>
    <row r="13" spans="3:6" ht="21" x14ac:dyDescent="0.35">
      <c r="C13" s="32" t="s">
        <v>29</v>
      </c>
      <c r="D13" s="50">
        <f>SUMIF('Registration Data'!$A$2:$A$4987,"Ravenclaw",'Registration Data'!$V$2:$V$4987)</f>
        <v>38076.4411355923</v>
      </c>
      <c r="E13" s="5"/>
      <c r="F13" s="47">
        <f t="shared" si="0"/>
        <v>885.49863106028602</v>
      </c>
    </row>
    <row r="14" spans="3:6" ht="21" x14ac:dyDescent="0.35">
      <c r="C14" s="40" t="s">
        <v>26</v>
      </c>
      <c r="D14" s="51">
        <f>SUMIF('Registration Data'!$A$2:$A$4987,"Slytherin",'Registration Data'!$V$2:$V$4987)</f>
        <v>42941.452727292002</v>
      </c>
      <c r="F14" s="46">
        <f t="shared" si="0"/>
        <v>913.64793036791491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sheetProtection algorithmName="SHA-512" hashValue="CptdP2ASPib6FADKF7mpO11WYvkCpMtLlHPalhJQkKkcsuskpeUr3PBScNnR86c6Mm5vMrG+P6TLGtCUr6QnWg==" saltValue="JKSERg12z6MxY3fLd14ScA==" spinCount="100000" sheet="1" objects="1" scenarios="1" selectLockedCells="1" selectUnlockedCells="1"/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75</v>
      </c>
    </row>
    <row r="4" spans="1:2" x14ac:dyDescent="0.25">
      <c r="A4" t="s">
        <v>19</v>
      </c>
    </row>
    <row r="5" spans="1:2" x14ac:dyDescent="0.25">
      <c r="A5">
        <f>A2-4</f>
        <v>71</v>
      </c>
      <c r="B5">
        <f>A2+4</f>
        <v>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865"/>
  <sheetViews>
    <sheetView workbookViewId="0">
      <selection sqref="A1:XFD1048576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1:20" s="2" customFormat="1" x14ac:dyDescent="0.25">
      <c r="A1" s="2" t="s">
        <v>452</v>
      </c>
      <c r="B1" s="2" t="s">
        <v>453</v>
      </c>
      <c r="C1" s="2" t="s">
        <v>454</v>
      </c>
      <c r="D1" s="2" t="s">
        <v>455</v>
      </c>
      <c r="E1" s="2" t="s">
        <v>456</v>
      </c>
      <c r="F1" s="2" t="s">
        <v>457</v>
      </c>
      <c r="G1" s="2" t="s">
        <v>458</v>
      </c>
      <c r="H1" s="2" t="s">
        <v>459</v>
      </c>
      <c r="I1" s="2" t="s">
        <v>460</v>
      </c>
      <c r="J1" s="2" t="s">
        <v>461</v>
      </c>
      <c r="K1" s="2" t="s">
        <v>462</v>
      </c>
      <c r="L1" s="2" t="s">
        <v>463</v>
      </c>
      <c r="M1" s="2" t="s">
        <v>464</v>
      </c>
      <c r="N1" s="2" t="s">
        <v>465</v>
      </c>
      <c r="O1" s="2" t="s">
        <v>466</v>
      </c>
      <c r="P1" s="2" t="s">
        <v>467</v>
      </c>
      <c r="Q1" s="2" t="s">
        <v>468</v>
      </c>
      <c r="R1" s="2" t="s">
        <v>469</v>
      </c>
      <c r="S1" s="2" t="s">
        <v>470</v>
      </c>
      <c r="T1" s="2" t="s">
        <v>471</v>
      </c>
    </row>
    <row r="2" spans="1:20" x14ac:dyDescent="0.25">
      <c r="A2" s="5" t="s">
        <v>472</v>
      </c>
      <c r="B2" s="5" t="s">
        <v>473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 t="s">
        <v>474</v>
      </c>
    </row>
    <row r="3" spans="1:20" x14ac:dyDescent="0.25">
      <c r="A3" s="5" t="s">
        <v>475</v>
      </c>
      <c r="B3" s="5" t="s">
        <v>476</v>
      </c>
      <c r="F3" s="5">
        <v>0</v>
      </c>
      <c r="G3" s="5">
        <v>404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 t="s">
        <v>477</v>
      </c>
    </row>
    <row r="4" spans="1:20" x14ac:dyDescent="0.25">
      <c r="A4" s="5" t="s">
        <v>478</v>
      </c>
      <c r="B4" s="5" t="s">
        <v>479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</row>
    <row r="5" spans="1:20" x14ac:dyDescent="0.25">
      <c r="A5" s="5" t="s">
        <v>480</v>
      </c>
      <c r="B5" s="5" t="s">
        <v>481</v>
      </c>
      <c r="C5" s="5">
        <v>44623.714097222219</v>
      </c>
      <c r="D5" s="5">
        <v>44623.734907407408</v>
      </c>
      <c r="E5" s="5" t="s">
        <v>482</v>
      </c>
      <c r="F5" s="5">
        <v>415</v>
      </c>
      <c r="G5" s="5">
        <v>501</v>
      </c>
      <c r="H5" s="5">
        <v>11.2</v>
      </c>
      <c r="I5" s="5">
        <v>591</v>
      </c>
      <c r="J5" s="5">
        <v>458</v>
      </c>
      <c r="K5" s="5">
        <v>231</v>
      </c>
      <c r="L5" s="5">
        <v>127</v>
      </c>
      <c r="M5" s="5">
        <v>78</v>
      </c>
      <c r="N5" s="5">
        <v>69</v>
      </c>
      <c r="O5" s="5">
        <v>56</v>
      </c>
      <c r="P5" s="5">
        <v>29.1</v>
      </c>
      <c r="Q5" s="5">
        <v>22.4</v>
      </c>
      <c r="R5" s="5">
        <v>187</v>
      </c>
      <c r="S5" s="5">
        <v>174</v>
      </c>
    </row>
    <row r="6" spans="1:20" x14ac:dyDescent="0.25">
      <c r="A6" s="5" t="s">
        <v>174</v>
      </c>
      <c r="B6" s="5" t="s">
        <v>483</v>
      </c>
      <c r="C6" s="5">
        <v>44622.755335648151</v>
      </c>
      <c r="D6" s="5">
        <v>44622.776134259257</v>
      </c>
      <c r="E6" s="5" t="s">
        <v>482</v>
      </c>
      <c r="F6" s="5">
        <v>388</v>
      </c>
      <c r="G6" s="5">
        <v>372</v>
      </c>
      <c r="H6" s="5">
        <v>10.91</v>
      </c>
      <c r="I6" s="5">
        <v>556</v>
      </c>
      <c r="J6" s="5">
        <v>346</v>
      </c>
      <c r="K6" s="5">
        <v>215</v>
      </c>
      <c r="L6" s="5">
        <v>114</v>
      </c>
      <c r="M6" s="5">
        <v>78</v>
      </c>
      <c r="N6" s="5">
        <v>86</v>
      </c>
      <c r="O6" s="5">
        <v>55</v>
      </c>
      <c r="P6" s="5">
        <v>26.3</v>
      </c>
      <c r="Q6" s="5">
        <v>21.8</v>
      </c>
      <c r="R6" s="5">
        <v>177</v>
      </c>
      <c r="S6" s="5">
        <v>163</v>
      </c>
    </row>
    <row r="7" spans="1:20" x14ac:dyDescent="0.25">
      <c r="A7" s="5" t="s">
        <v>484</v>
      </c>
      <c r="B7" s="5" t="s">
        <v>485</v>
      </c>
      <c r="F7" s="5">
        <v>0</v>
      </c>
      <c r="G7" s="5">
        <v>339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</row>
    <row r="8" spans="1:20" x14ac:dyDescent="0.25">
      <c r="A8" s="5" t="s">
        <v>486</v>
      </c>
      <c r="B8" s="5" t="s">
        <v>487</v>
      </c>
      <c r="F8" s="5">
        <v>0</v>
      </c>
      <c r="G8" s="5">
        <v>413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</row>
    <row r="9" spans="1:20" x14ac:dyDescent="0.25">
      <c r="A9" s="5" t="s">
        <v>124</v>
      </c>
      <c r="B9" s="5" t="s">
        <v>488</v>
      </c>
      <c r="C9" s="5">
        <v>44624.442719907405</v>
      </c>
      <c r="D9" s="5">
        <v>44624.463518518518</v>
      </c>
      <c r="E9" s="5" t="s">
        <v>482</v>
      </c>
      <c r="F9" s="5">
        <v>241</v>
      </c>
      <c r="G9" s="5">
        <v>0</v>
      </c>
      <c r="H9" s="5">
        <v>8.91</v>
      </c>
      <c r="I9" s="5">
        <v>603</v>
      </c>
      <c r="J9" s="5">
        <v>416</v>
      </c>
      <c r="K9" s="5">
        <v>134</v>
      </c>
      <c r="L9" s="5">
        <v>124</v>
      </c>
      <c r="M9" s="5">
        <v>75</v>
      </c>
      <c r="N9" s="5">
        <v>66</v>
      </c>
      <c r="O9" s="5">
        <v>45</v>
      </c>
      <c r="P9" s="5">
        <v>28.1</v>
      </c>
      <c r="Q9" s="5">
        <v>17.8</v>
      </c>
      <c r="R9" s="5">
        <v>191</v>
      </c>
      <c r="S9" s="5">
        <v>159</v>
      </c>
    </row>
    <row r="10" spans="1:20" x14ac:dyDescent="0.25">
      <c r="A10" s="5" t="s">
        <v>208</v>
      </c>
      <c r="B10" s="5" t="s">
        <v>489</v>
      </c>
      <c r="C10" s="5">
        <v>44623.835555555554</v>
      </c>
      <c r="D10" s="5">
        <v>44623.856388888889</v>
      </c>
      <c r="E10" s="5" t="s">
        <v>482</v>
      </c>
      <c r="F10" s="5">
        <v>413</v>
      </c>
      <c r="G10" s="5">
        <v>0</v>
      </c>
      <c r="H10" s="5">
        <v>11.22</v>
      </c>
      <c r="I10" s="5">
        <v>427</v>
      </c>
      <c r="J10" s="5">
        <v>462</v>
      </c>
      <c r="K10" s="5">
        <v>230</v>
      </c>
      <c r="L10" s="5">
        <v>113</v>
      </c>
      <c r="M10" s="5">
        <v>75</v>
      </c>
      <c r="N10" s="5">
        <v>75</v>
      </c>
      <c r="O10" s="5">
        <v>58</v>
      </c>
      <c r="P10" s="5">
        <v>29.2</v>
      </c>
      <c r="Q10" s="5">
        <v>22.4</v>
      </c>
      <c r="R10" s="5">
        <v>159</v>
      </c>
      <c r="S10" s="5">
        <v>143</v>
      </c>
    </row>
    <row r="11" spans="1:20" x14ac:dyDescent="0.25">
      <c r="A11" s="5" t="s">
        <v>490</v>
      </c>
      <c r="B11" s="5" t="s">
        <v>491</v>
      </c>
      <c r="F11" s="5">
        <v>0</v>
      </c>
      <c r="G11" s="5">
        <v>364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</row>
    <row r="12" spans="1:20" x14ac:dyDescent="0.25">
      <c r="A12" s="5" t="s">
        <v>492</v>
      </c>
      <c r="B12" s="5" t="s">
        <v>493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</row>
    <row r="13" spans="1:20" x14ac:dyDescent="0.25">
      <c r="A13" s="5" t="s">
        <v>494</v>
      </c>
      <c r="B13" s="5" t="s">
        <v>495</v>
      </c>
      <c r="C13" s="5">
        <v>44594.085115740738</v>
      </c>
      <c r="D13" s="5">
        <v>44594.105925925927</v>
      </c>
      <c r="E13" s="5" t="s">
        <v>482</v>
      </c>
      <c r="F13" s="5">
        <v>154</v>
      </c>
      <c r="G13" s="5">
        <v>132</v>
      </c>
      <c r="H13" s="5">
        <v>7.45</v>
      </c>
      <c r="I13" s="5">
        <v>221</v>
      </c>
      <c r="J13" s="5">
        <v>176</v>
      </c>
      <c r="K13" s="5">
        <v>85</v>
      </c>
      <c r="L13" s="5">
        <v>129</v>
      </c>
      <c r="M13" s="5">
        <v>75</v>
      </c>
      <c r="N13" s="5">
        <v>59</v>
      </c>
      <c r="O13" s="5">
        <v>38</v>
      </c>
      <c r="P13" s="5">
        <v>20.399999999999999</v>
      </c>
      <c r="Q13" s="5">
        <v>14.9</v>
      </c>
      <c r="R13" s="5">
        <v>0</v>
      </c>
      <c r="S13" s="5">
        <v>0</v>
      </c>
    </row>
    <row r="14" spans="1:20" x14ac:dyDescent="0.25">
      <c r="A14" s="5" t="s">
        <v>162</v>
      </c>
      <c r="B14" s="5" t="s">
        <v>496</v>
      </c>
      <c r="C14" s="5">
        <v>44623.576805555553</v>
      </c>
      <c r="D14" s="5">
        <v>44623.597627314812</v>
      </c>
      <c r="E14" s="5" t="s">
        <v>482</v>
      </c>
      <c r="F14" s="5">
        <v>372</v>
      </c>
      <c r="G14" s="5">
        <v>366</v>
      </c>
      <c r="H14" s="5">
        <v>10.79</v>
      </c>
      <c r="I14" s="5">
        <v>519</v>
      </c>
      <c r="J14" s="5">
        <v>458</v>
      </c>
      <c r="K14" s="5">
        <v>207</v>
      </c>
      <c r="L14" s="5">
        <v>119</v>
      </c>
      <c r="M14" s="5">
        <v>83</v>
      </c>
      <c r="N14" s="5">
        <v>71</v>
      </c>
      <c r="O14" s="5">
        <v>52</v>
      </c>
      <c r="P14" s="5">
        <v>29.1</v>
      </c>
      <c r="Q14" s="5">
        <v>21.6</v>
      </c>
      <c r="R14" s="5">
        <v>0</v>
      </c>
      <c r="S14" s="5">
        <v>0</v>
      </c>
    </row>
    <row r="15" spans="1:20" x14ac:dyDescent="0.25">
      <c r="A15" s="5" t="s">
        <v>108</v>
      </c>
      <c r="B15" s="5" t="s">
        <v>497</v>
      </c>
      <c r="C15" s="5">
        <v>44623.483622685184</v>
      </c>
      <c r="D15" s="5">
        <v>44623.504421296297</v>
      </c>
      <c r="E15" s="5" t="s">
        <v>482</v>
      </c>
      <c r="F15" s="5">
        <v>321</v>
      </c>
      <c r="G15" s="5">
        <v>303</v>
      </c>
      <c r="H15" s="5">
        <v>10.130000000000001</v>
      </c>
      <c r="I15" s="5">
        <v>431</v>
      </c>
      <c r="J15" s="5">
        <v>308</v>
      </c>
      <c r="K15" s="5">
        <v>178</v>
      </c>
      <c r="L15" s="5">
        <v>119</v>
      </c>
      <c r="M15" s="5">
        <v>79</v>
      </c>
      <c r="N15" s="5">
        <v>75</v>
      </c>
      <c r="O15" s="5">
        <v>50</v>
      </c>
      <c r="P15" s="5">
        <v>25.2</v>
      </c>
      <c r="Q15" s="5">
        <v>20.3</v>
      </c>
      <c r="R15" s="5">
        <v>0</v>
      </c>
      <c r="S15" s="5">
        <v>0</v>
      </c>
    </row>
    <row r="16" spans="1:20" x14ac:dyDescent="0.25">
      <c r="A16" s="5" t="s">
        <v>498</v>
      </c>
      <c r="B16" s="12" t="s">
        <v>499</v>
      </c>
      <c r="F16" s="5">
        <v>0</v>
      </c>
      <c r="G16" s="5">
        <v>391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</row>
    <row r="17" spans="1:19" x14ac:dyDescent="0.25">
      <c r="A17" s="5" t="s">
        <v>500</v>
      </c>
      <c r="B17" s="5" t="s">
        <v>501</v>
      </c>
      <c r="F17" s="5">
        <v>0</v>
      </c>
      <c r="G17" s="5">
        <v>508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</row>
    <row r="18" spans="1:19" x14ac:dyDescent="0.25">
      <c r="A18" s="5" t="s">
        <v>502</v>
      </c>
      <c r="B18" s="5" t="s">
        <v>503</v>
      </c>
      <c r="F18" s="5">
        <v>0</v>
      </c>
      <c r="G18" s="5">
        <v>664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</row>
    <row r="19" spans="1:19" x14ac:dyDescent="0.25">
      <c r="A19" s="5" t="s">
        <v>504</v>
      </c>
      <c r="B19" s="12" t="s">
        <v>505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</row>
    <row r="20" spans="1:19" x14ac:dyDescent="0.25">
      <c r="A20" s="5" t="s">
        <v>506</v>
      </c>
      <c r="B20" s="5" t="s">
        <v>507</v>
      </c>
      <c r="F20" s="5">
        <v>0</v>
      </c>
      <c r="G20" s="5">
        <v>465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</row>
    <row r="21" spans="1:19" x14ac:dyDescent="0.25">
      <c r="A21" s="5" t="s">
        <v>508</v>
      </c>
      <c r="B21" s="5" t="s">
        <v>509</v>
      </c>
      <c r="F21" s="5">
        <v>0</v>
      </c>
      <c r="G21" s="5">
        <v>333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</row>
    <row r="22" spans="1:19" x14ac:dyDescent="0.25">
      <c r="A22" s="5" t="s">
        <v>270</v>
      </c>
      <c r="B22" s="5" t="s">
        <v>510</v>
      </c>
      <c r="C22" s="5">
        <v>44600.909548611111</v>
      </c>
      <c r="D22" s="5">
        <v>44600.93037037037</v>
      </c>
      <c r="E22" s="5" t="s">
        <v>482</v>
      </c>
      <c r="F22" s="5">
        <v>223</v>
      </c>
      <c r="G22" s="5">
        <v>0</v>
      </c>
      <c r="H22" s="5">
        <v>8.69</v>
      </c>
      <c r="I22" s="5">
        <v>313</v>
      </c>
      <c r="J22" s="5">
        <v>332</v>
      </c>
      <c r="K22" s="5">
        <v>124</v>
      </c>
      <c r="L22" s="5">
        <v>116</v>
      </c>
      <c r="M22" s="5">
        <v>78</v>
      </c>
      <c r="N22" s="5">
        <v>66</v>
      </c>
      <c r="O22" s="5">
        <v>43</v>
      </c>
      <c r="P22" s="5">
        <v>25.9</v>
      </c>
      <c r="Q22" s="5">
        <v>17.399999999999999</v>
      </c>
      <c r="R22" s="5">
        <v>0</v>
      </c>
      <c r="S22" s="5">
        <v>0</v>
      </c>
    </row>
    <row r="23" spans="1:19" x14ac:dyDescent="0.25">
      <c r="A23" s="5" t="s">
        <v>511</v>
      </c>
      <c r="B23" s="5" t="s">
        <v>512</v>
      </c>
      <c r="F23" s="5">
        <v>0</v>
      </c>
      <c r="G23" s="5">
        <v>368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</row>
    <row r="24" spans="1:19" x14ac:dyDescent="0.25">
      <c r="A24" s="5" t="s">
        <v>513</v>
      </c>
      <c r="B24" s="5" t="s">
        <v>514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</row>
    <row r="25" spans="1:19" x14ac:dyDescent="0.25">
      <c r="A25" s="5" t="s">
        <v>515</v>
      </c>
      <c r="B25" s="5" t="s">
        <v>516</v>
      </c>
      <c r="F25" s="5">
        <v>0</v>
      </c>
      <c r="G25" s="5">
        <v>558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</row>
    <row r="26" spans="1:19" x14ac:dyDescent="0.25">
      <c r="A26" s="5" t="s">
        <v>517</v>
      </c>
      <c r="B26" s="5" t="s">
        <v>518</v>
      </c>
      <c r="F26" s="5">
        <v>0</v>
      </c>
      <c r="G26" s="5">
        <v>427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</row>
    <row r="27" spans="1:19" x14ac:dyDescent="0.25">
      <c r="A27" s="5" t="s">
        <v>519</v>
      </c>
      <c r="B27" s="5" t="s">
        <v>520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</row>
    <row r="28" spans="1:19" x14ac:dyDescent="0.25">
      <c r="A28" s="5" t="s">
        <v>79</v>
      </c>
      <c r="B28" s="5" t="s">
        <v>521</v>
      </c>
      <c r="C28" s="5">
        <v>44623.941736111112</v>
      </c>
      <c r="D28" s="5">
        <v>44623.962581018517</v>
      </c>
      <c r="E28" s="5" t="s">
        <v>482</v>
      </c>
      <c r="F28" s="5">
        <v>411</v>
      </c>
      <c r="G28" s="5">
        <v>403</v>
      </c>
      <c r="H28" s="5">
        <v>11.23</v>
      </c>
      <c r="I28" s="5">
        <v>0</v>
      </c>
      <c r="J28" s="5">
        <v>323</v>
      </c>
      <c r="K28" s="5">
        <v>228</v>
      </c>
      <c r="L28" s="5">
        <v>97</v>
      </c>
      <c r="M28" s="5">
        <v>76</v>
      </c>
      <c r="N28" s="5">
        <v>78</v>
      </c>
      <c r="O28" s="5">
        <v>61</v>
      </c>
      <c r="P28" s="5">
        <v>25.6</v>
      </c>
      <c r="Q28" s="5">
        <v>22.5</v>
      </c>
      <c r="R28" s="5">
        <v>148</v>
      </c>
      <c r="S28" s="5">
        <v>136</v>
      </c>
    </row>
    <row r="29" spans="1:19" x14ac:dyDescent="0.25">
      <c r="A29" s="5" t="s">
        <v>522</v>
      </c>
      <c r="B29" s="5" t="s">
        <v>523</v>
      </c>
      <c r="F29" s="5">
        <v>0</v>
      </c>
      <c r="G29" s="5">
        <v>415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</row>
    <row r="30" spans="1:19" x14ac:dyDescent="0.25">
      <c r="A30" s="5" t="s">
        <v>524</v>
      </c>
      <c r="B30" s="5" t="s">
        <v>525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</row>
    <row r="31" spans="1:19" x14ac:dyDescent="0.25">
      <c r="A31" s="5" t="s">
        <v>526</v>
      </c>
      <c r="B31" s="5" t="s">
        <v>527</v>
      </c>
      <c r="F31" s="5">
        <v>0</v>
      </c>
      <c r="G31" s="5">
        <v>525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</row>
    <row r="32" spans="1:19" x14ac:dyDescent="0.25">
      <c r="A32" s="5" t="s">
        <v>528</v>
      </c>
      <c r="B32" s="5" t="s">
        <v>529</v>
      </c>
      <c r="F32" s="5">
        <v>0</v>
      </c>
      <c r="G32" s="5">
        <v>309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</row>
    <row r="33" spans="1:19" x14ac:dyDescent="0.25">
      <c r="A33" s="5" t="s">
        <v>530</v>
      </c>
      <c r="B33" s="5" t="s">
        <v>531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</row>
    <row r="34" spans="1:19" x14ac:dyDescent="0.25">
      <c r="A34" s="5" t="s">
        <v>532</v>
      </c>
      <c r="B34" s="5" t="s">
        <v>533</v>
      </c>
      <c r="F34" s="5">
        <v>0</v>
      </c>
      <c r="G34" s="5">
        <v>606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</row>
    <row r="35" spans="1:19" x14ac:dyDescent="0.25">
      <c r="A35" s="5" t="s">
        <v>534</v>
      </c>
      <c r="B35" s="5" t="s">
        <v>535</v>
      </c>
      <c r="C35" s="5">
        <v>44596.881076388891</v>
      </c>
      <c r="D35" s="5">
        <v>44596.901875000003</v>
      </c>
      <c r="E35" s="5" t="s">
        <v>482</v>
      </c>
      <c r="F35" s="5">
        <v>404</v>
      </c>
      <c r="G35" s="5">
        <v>456</v>
      </c>
      <c r="H35" s="5">
        <v>11.05</v>
      </c>
      <c r="I35" s="5">
        <v>495</v>
      </c>
      <c r="J35" s="5">
        <v>442</v>
      </c>
      <c r="K35" s="5">
        <v>225</v>
      </c>
      <c r="L35" s="5">
        <v>118</v>
      </c>
      <c r="M35" s="5">
        <v>81</v>
      </c>
      <c r="N35" s="5">
        <v>75</v>
      </c>
      <c r="O35" s="5">
        <v>54</v>
      </c>
      <c r="P35" s="5">
        <v>28.7</v>
      </c>
      <c r="Q35" s="5">
        <v>22.1</v>
      </c>
      <c r="R35" s="5">
        <v>164</v>
      </c>
      <c r="S35" s="5">
        <v>147</v>
      </c>
    </row>
    <row r="36" spans="1:19" x14ac:dyDescent="0.25">
      <c r="A36" s="5" t="s">
        <v>536</v>
      </c>
      <c r="B36" s="5" t="s">
        <v>537</v>
      </c>
      <c r="F36" s="5">
        <v>0</v>
      </c>
      <c r="G36" s="5">
        <v>402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</row>
    <row r="37" spans="1:19" x14ac:dyDescent="0.25">
      <c r="A37" s="5" t="s">
        <v>538</v>
      </c>
      <c r="B37" s="5" t="s">
        <v>539</v>
      </c>
      <c r="C37" s="5">
        <v>44599.940972222219</v>
      </c>
      <c r="D37" s="5">
        <v>44599.961817129632</v>
      </c>
      <c r="E37" s="5" t="s">
        <v>482</v>
      </c>
      <c r="F37" s="5">
        <v>229</v>
      </c>
      <c r="G37" s="5">
        <v>0</v>
      </c>
      <c r="H37" s="5">
        <v>8.84</v>
      </c>
      <c r="I37" s="5">
        <v>306</v>
      </c>
      <c r="J37" s="5">
        <v>236</v>
      </c>
      <c r="K37" s="5">
        <v>127</v>
      </c>
      <c r="L37" s="5">
        <v>116</v>
      </c>
      <c r="M37" s="5">
        <v>78</v>
      </c>
      <c r="N37" s="5">
        <v>68</v>
      </c>
      <c r="O37" s="5">
        <v>44</v>
      </c>
      <c r="P37" s="5">
        <v>22.8</v>
      </c>
      <c r="Q37" s="5">
        <v>17.7</v>
      </c>
      <c r="R37" s="5">
        <v>0</v>
      </c>
      <c r="S37" s="5">
        <v>0</v>
      </c>
    </row>
    <row r="38" spans="1:19" x14ac:dyDescent="0.25">
      <c r="A38" s="5" t="s">
        <v>540</v>
      </c>
      <c r="B38" s="5" t="s">
        <v>541</v>
      </c>
      <c r="C38" s="5">
        <v>44605.022893518515</v>
      </c>
      <c r="D38" s="5">
        <v>44605.043703703705</v>
      </c>
      <c r="E38" s="5" t="s">
        <v>482</v>
      </c>
      <c r="F38" s="5">
        <v>372</v>
      </c>
      <c r="G38" s="5">
        <v>633</v>
      </c>
      <c r="H38" s="5">
        <v>10.67</v>
      </c>
      <c r="I38" s="5">
        <v>323</v>
      </c>
      <c r="J38" s="5">
        <v>499</v>
      </c>
      <c r="K38" s="5">
        <v>207</v>
      </c>
      <c r="L38" s="5">
        <v>128</v>
      </c>
      <c r="M38" s="5">
        <v>84</v>
      </c>
      <c r="N38" s="5">
        <v>76</v>
      </c>
      <c r="O38" s="5">
        <v>50</v>
      </c>
      <c r="P38" s="5">
        <v>30</v>
      </c>
      <c r="Q38" s="5">
        <v>21.3</v>
      </c>
      <c r="R38" s="5">
        <v>172</v>
      </c>
      <c r="S38" s="5">
        <v>149</v>
      </c>
    </row>
    <row r="39" spans="1:19" x14ac:dyDescent="0.25">
      <c r="A39" s="5" t="s">
        <v>542</v>
      </c>
      <c r="B39" s="12" t="s">
        <v>543</v>
      </c>
      <c r="F39" s="5">
        <v>0</v>
      </c>
      <c r="G39" s="5">
        <v>513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</row>
    <row r="40" spans="1:19" x14ac:dyDescent="0.25">
      <c r="A40" s="5" t="s">
        <v>544</v>
      </c>
      <c r="B40" s="5" t="s">
        <v>545</v>
      </c>
      <c r="F40" s="5">
        <v>0</v>
      </c>
      <c r="G40" s="5">
        <v>420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</row>
    <row r="41" spans="1:19" x14ac:dyDescent="0.25">
      <c r="A41" s="5" t="s">
        <v>546</v>
      </c>
      <c r="B41" s="5" t="s">
        <v>547</v>
      </c>
      <c r="F41" s="5">
        <v>0</v>
      </c>
      <c r="G41" s="5">
        <v>460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</row>
    <row r="42" spans="1:19" x14ac:dyDescent="0.25">
      <c r="A42" s="5" t="s">
        <v>548</v>
      </c>
      <c r="B42" s="5" t="s">
        <v>549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</row>
    <row r="43" spans="1:19" x14ac:dyDescent="0.25">
      <c r="A43" s="5" t="s">
        <v>550</v>
      </c>
      <c r="B43" s="5" t="s">
        <v>551</v>
      </c>
      <c r="F43" s="5">
        <v>0</v>
      </c>
      <c r="G43" s="5">
        <v>470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</row>
    <row r="44" spans="1:19" x14ac:dyDescent="0.25">
      <c r="A44" s="5" t="s">
        <v>552</v>
      </c>
      <c r="B44" s="5" t="s">
        <v>553</v>
      </c>
      <c r="F44" s="5">
        <v>0</v>
      </c>
      <c r="G44" s="5">
        <v>387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</row>
    <row r="45" spans="1:19" x14ac:dyDescent="0.25">
      <c r="A45" s="5" t="s">
        <v>554</v>
      </c>
      <c r="B45" s="12" t="s">
        <v>555</v>
      </c>
      <c r="F45" s="5">
        <v>0</v>
      </c>
      <c r="G45" s="5">
        <v>523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</row>
    <row r="46" spans="1:19" x14ac:dyDescent="0.25">
      <c r="A46" s="5" t="s">
        <v>556</v>
      </c>
      <c r="B46" s="5" t="s">
        <v>557</v>
      </c>
      <c r="F46" s="5">
        <v>0</v>
      </c>
      <c r="G46" s="5">
        <v>313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</row>
    <row r="47" spans="1:19" x14ac:dyDescent="0.25">
      <c r="A47" s="5" t="s">
        <v>558</v>
      </c>
      <c r="B47" s="5" t="s">
        <v>559</v>
      </c>
      <c r="F47" s="5">
        <v>0</v>
      </c>
      <c r="G47" s="5">
        <v>455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</row>
    <row r="48" spans="1:19" x14ac:dyDescent="0.25">
      <c r="A48" s="5" t="s">
        <v>560</v>
      </c>
      <c r="B48" s="5" t="s">
        <v>561</v>
      </c>
      <c r="C48" s="5">
        <v>44594.774340277778</v>
      </c>
      <c r="D48" s="5">
        <v>44594.795138888891</v>
      </c>
      <c r="E48" s="5" t="s">
        <v>482</v>
      </c>
      <c r="F48" s="5">
        <v>330</v>
      </c>
      <c r="G48" s="5">
        <v>605</v>
      </c>
      <c r="H48" s="5">
        <v>10.199999999999999</v>
      </c>
      <c r="I48" s="5">
        <v>0</v>
      </c>
      <c r="J48" s="5">
        <v>359</v>
      </c>
      <c r="K48" s="5">
        <v>184</v>
      </c>
      <c r="L48" s="5">
        <v>117</v>
      </c>
      <c r="M48" s="5">
        <v>77</v>
      </c>
      <c r="N48" s="5">
        <v>72</v>
      </c>
      <c r="O48" s="5">
        <v>51</v>
      </c>
      <c r="P48" s="5">
        <v>26.6</v>
      </c>
      <c r="Q48" s="5">
        <v>20.399999999999999</v>
      </c>
      <c r="R48" s="5">
        <v>169</v>
      </c>
      <c r="S48" s="5">
        <v>150</v>
      </c>
    </row>
    <row r="49" spans="1:19" x14ac:dyDescent="0.25">
      <c r="A49" s="5" t="s">
        <v>562</v>
      </c>
      <c r="B49" s="5" t="s">
        <v>563</v>
      </c>
      <c r="F49" s="5">
        <v>0</v>
      </c>
      <c r="G49" s="5">
        <v>409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</row>
    <row r="50" spans="1:19" x14ac:dyDescent="0.25">
      <c r="A50" s="5" t="s">
        <v>47</v>
      </c>
      <c r="B50" s="5" t="s">
        <v>564</v>
      </c>
      <c r="C50" s="5">
        <v>44622.991979166669</v>
      </c>
      <c r="D50" s="5">
        <v>44623.012789351851</v>
      </c>
      <c r="E50" s="5" t="s">
        <v>482</v>
      </c>
      <c r="F50" s="5">
        <v>439</v>
      </c>
      <c r="G50" s="5">
        <v>0</v>
      </c>
      <c r="H50" s="5">
        <v>11.4</v>
      </c>
      <c r="I50" s="5">
        <v>649</v>
      </c>
      <c r="J50" s="5">
        <v>479</v>
      </c>
      <c r="K50" s="5">
        <v>244</v>
      </c>
      <c r="L50" s="5">
        <v>123</v>
      </c>
      <c r="M50" s="5">
        <v>78</v>
      </c>
      <c r="N50" s="5">
        <v>81</v>
      </c>
      <c r="O50" s="5">
        <v>57</v>
      </c>
      <c r="P50" s="5">
        <v>29.6</v>
      </c>
      <c r="Q50" s="5">
        <v>22.8</v>
      </c>
      <c r="R50" s="5">
        <v>0</v>
      </c>
      <c r="S50" s="5">
        <v>0</v>
      </c>
    </row>
    <row r="51" spans="1:19" x14ac:dyDescent="0.25">
      <c r="A51" s="5" t="s">
        <v>565</v>
      </c>
      <c r="B51" s="5" t="s">
        <v>566</v>
      </c>
      <c r="C51" s="5">
        <v>44596.858043981483</v>
      </c>
      <c r="D51" s="5">
        <v>44596.878912037035</v>
      </c>
      <c r="E51" s="5" t="s">
        <v>482</v>
      </c>
      <c r="F51" s="5">
        <v>302</v>
      </c>
      <c r="G51" s="5">
        <v>0</v>
      </c>
      <c r="H51" s="5">
        <v>9.85</v>
      </c>
      <c r="I51" s="5">
        <v>0</v>
      </c>
      <c r="J51" s="5">
        <v>539</v>
      </c>
      <c r="K51" s="5">
        <v>168</v>
      </c>
      <c r="L51" s="5">
        <v>133</v>
      </c>
      <c r="M51" s="5">
        <v>79</v>
      </c>
      <c r="N51" s="5">
        <v>73</v>
      </c>
      <c r="O51" s="5">
        <v>48</v>
      </c>
      <c r="P51" s="5">
        <v>30.8</v>
      </c>
      <c r="Q51" s="5">
        <v>19.7</v>
      </c>
      <c r="R51" s="5">
        <v>165</v>
      </c>
      <c r="S51" s="5">
        <v>141</v>
      </c>
    </row>
    <row r="52" spans="1:19" x14ac:dyDescent="0.25">
      <c r="A52" s="5" t="s">
        <v>154</v>
      </c>
      <c r="B52" s="5" t="s">
        <v>567</v>
      </c>
      <c r="C52" s="5">
        <v>44623.043854166666</v>
      </c>
      <c r="D52" s="5">
        <v>44623.064675925925</v>
      </c>
      <c r="E52" s="5" t="s">
        <v>482</v>
      </c>
      <c r="F52" s="5">
        <v>362</v>
      </c>
      <c r="G52" s="5">
        <v>475</v>
      </c>
      <c r="H52" s="5">
        <v>10.67</v>
      </c>
      <c r="I52" s="5">
        <v>361</v>
      </c>
      <c r="J52" s="5">
        <v>249</v>
      </c>
      <c r="K52" s="5">
        <v>201</v>
      </c>
      <c r="L52" s="5">
        <v>89</v>
      </c>
      <c r="M52" s="5">
        <v>76</v>
      </c>
      <c r="N52" s="5">
        <v>56</v>
      </c>
      <c r="O52" s="5">
        <v>53</v>
      </c>
      <c r="P52" s="5">
        <v>23.2</v>
      </c>
      <c r="Q52" s="5">
        <v>21.3</v>
      </c>
      <c r="R52" s="5">
        <v>132</v>
      </c>
      <c r="S52" s="5">
        <v>129</v>
      </c>
    </row>
    <row r="53" spans="1:19" x14ac:dyDescent="0.25">
      <c r="A53" s="5" t="s">
        <v>568</v>
      </c>
      <c r="B53" s="5" t="s">
        <v>569</v>
      </c>
      <c r="F53" s="5">
        <v>0</v>
      </c>
      <c r="G53" s="5">
        <v>562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</row>
    <row r="54" spans="1:19" x14ac:dyDescent="0.25">
      <c r="A54" s="5" t="s">
        <v>570</v>
      </c>
      <c r="B54" s="5" t="s">
        <v>571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</row>
    <row r="55" spans="1:19" x14ac:dyDescent="0.25">
      <c r="A55" s="5" t="s">
        <v>572</v>
      </c>
      <c r="B55" s="5" t="s">
        <v>573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</row>
    <row r="56" spans="1:19" x14ac:dyDescent="0.25">
      <c r="A56" s="5" t="s">
        <v>574</v>
      </c>
      <c r="B56" s="5" t="s">
        <v>575</v>
      </c>
      <c r="C56" s="5">
        <v>44602.992372685185</v>
      </c>
      <c r="D56" s="5">
        <v>44603.013194444444</v>
      </c>
      <c r="E56" s="5" t="s">
        <v>482</v>
      </c>
      <c r="F56" s="5">
        <v>201</v>
      </c>
      <c r="G56" s="5">
        <v>0</v>
      </c>
      <c r="H56" s="5">
        <v>8.3699999999999992</v>
      </c>
      <c r="I56" s="5">
        <v>287</v>
      </c>
      <c r="J56" s="5">
        <v>226</v>
      </c>
      <c r="K56" s="5">
        <v>112</v>
      </c>
      <c r="L56" s="5">
        <v>129</v>
      </c>
      <c r="M56" s="5">
        <v>76</v>
      </c>
      <c r="N56" s="5">
        <v>58</v>
      </c>
      <c r="O56" s="5">
        <v>42</v>
      </c>
      <c r="P56" s="5">
        <v>22.4</v>
      </c>
      <c r="Q56" s="5">
        <v>16.8</v>
      </c>
      <c r="R56" s="5">
        <v>0</v>
      </c>
      <c r="S56" s="5">
        <v>0</v>
      </c>
    </row>
    <row r="57" spans="1:19" x14ac:dyDescent="0.25">
      <c r="A57" s="5" t="s">
        <v>576</v>
      </c>
      <c r="B57" s="5" t="s">
        <v>577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</row>
    <row r="58" spans="1:19" x14ac:dyDescent="0.25">
      <c r="A58" s="5" t="s">
        <v>578</v>
      </c>
      <c r="B58" s="5" t="s">
        <v>579</v>
      </c>
      <c r="F58" s="5">
        <v>0</v>
      </c>
      <c r="G58" s="5">
        <v>334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</row>
    <row r="59" spans="1:19" x14ac:dyDescent="0.25">
      <c r="A59" s="5" t="s">
        <v>580</v>
      </c>
      <c r="B59" s="5" t="s">
        <v>581</v>
      </c>
      <c r="F59" s="5">
        <v>0</v>
      </c>
      <c r="G59" s="5">
        <v>501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</row>
    <row r="60" spans="1:19" x14ac:dyDescent="0.25">
      <c r="A60" s="5" t="s">
        <v>582</v>
      </c>
      <c r="B60" s="5" t="s">
        <v>583</v>
      </c>
      <c r="F60" s="5">
        <v>0</v>
      </c>
      <c r="G60" s="5">
        <v>527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</row>
    <row r="61" spans="1:19" x14ac:dyDescent="0.25">
      <c r="A61" s="5" t="s">
        <v>584</v>
      </c>
      <c r="B61" s="5" t="s">
        <v>585</v>
      </c>
      <c r="C61" s="5">
        <v>44593.690486111111</v>
      </c>
      <c r="D61" s="5">
        <v>44593.71130787037</v>
      </c>
      <c r="E61" s="5" t="s">
        <v>482</v>
      </c>
      <c r="F61" s="5">
        <v>600</v>
      </c>
      <c r="G61" s="5">
        <v>723</v>
      </c>
      <c r="H61" s="5">
        <v>12.95</v>
      </c>
      <c r="I61" s="5">
        <v>834</v>
      </c>
      <c r="J61" s="5">
        <v>540</v>
      </c>
      <c r="K61" s="5">
        <v>333</v>
      </c>
      <c r="L61" s="5">
        <v>106</v>
      </c>
      <c r="M61" s="5">
        <v>80</v>
      </c>
      <c r="N61" s="5">
        <v>63</v>
      </c>
      <c r="O61" s="5">
        <v>63</v>
      </c>
      <c r="P61" s="5">
        <v>30.8</v>
      </c>
      <c r="Q61" s="5">
        <v>25.9</v>
      </c>
      <c r="R61" s="5">
        <v>0</v>
      </c>
      <c r="S61" s="5">
        <v>0</v>
      </c>
    </row>
    <row r="62" spans="1:19" x14ac:dyDescent="0.25">
      <c r="A62" s="5" t="s">
        <v>35</v>
      </c>
      <c r="B62" s="5" t="s">
        <v>586</v>
      </c>
      <c r="C62" s="5">
        <v>44623.792662037034</v>
      </c>
      <c r="D62" s="5">
        <v>44623.813472222224</v>
      </c>
      <c r="E62" s="5" t="s">
        <v>482</v>
      </c>
      <c r="F62" s="5">
        <v>450</v>
      </c>
      <c r="G62" s="5">
        <v>0</v>
      </c>
      <c r="H62" s="5">
        <v>11.45</v>
      </c>
      <c r="I62" s="5">
        <v>456</v>
      </c>
      <c r="J62" s="5">
        <v>500</v>
      </c>
      <c r="K62" s="5">
        <v>250</v>
      </c>
      <c r="L62" s="5">
        <v>106</v>
      </c>
      <c r="M62" s="5">
        <v>77</v>
      </c>
      <c r="N62" s="5">
        <v>84</v>
      </c>
      <c r="O62" s="5">
        <v>58</v>
      </c>
      <c r="P62" s="5">
        <v>30</v>
      </c>
      <c r="Q62" s="5">
        <v>22.9</v>
      </c>
      <c r="R62" s="5">
        <v>160</v>
      </c>
      <c r="S62" s="5">
        <v>146</v>
      </c>
    </row>
    <row r="63" spans="1:19" x14ac:dyDescent="0.25">
      <c r="A63" s="5" t="s">
        <v>587</v>
      </c>
      <c r="B63" s="5" t="s">
        <v>588</v>
      </c>
      <c r="C63" s="5">
        <v>44595.767337962963</v>
      </c>
      <c r="D63" s="5">
        <v>44595.788194444445</v>
      </c>
      <c r="E63" s="5" t="s">
        <v>482</v>
      </c>
      <c r="F63" s="5">
        <v>366</v>
      </c>
      <c r="G63" s="5">
        <v>443</v>
      </c>
      <c r="H63" s="5">
        <v>10.56</v>
      </c>
      <c r="I63" s="5">
        <v>0</v>
      </c>
      <c r="J63" s="5">
        <v>525</v>
      </c>
      <c r="K63" s="5">
        <v>203</v>
      </c>
      <c r="L63" s="5">
        <v>112</v>
      </c>
      <c r="M63" s="5">
        <v>81</v>
      </c>
      <c r="N63" s="5">
        <v>73</v>
      </c>
      <c r="O63" s="5">
        <v>51</v>
      </c>
      <c r="P63" s="5">
        <v>30.5</v>
      </c>
      <c r="Q63" s="5">
        <v>21.1</v>
      </c>
      <c r="R63" s="5">
        <v>174</v>
      </c>
      <c r="S63" s="5">
        <v>155</v>
      </c>
    </row>
    <row r="64" spans="1:19" x14ac:dyDescent="0.25">
      <c r="A64" s="5" t="s">
        <v>589</v>
      </c>
      <c r="B64" s="5" t="s">
        <v>590</v>
      </c>
      <c r="C64" s="5">
        <v>44593.91265046296</v>
      </c>
      <c r="D64" s="5">
        <v>44593.933472222219</v>
      </c>
      <c r="E64" s="5" t="s">
        <v>482</v>
      </c>
      <c r="F64" s="5">
        <v>402</v>
      </c>
      <c r="G64" s="5">
        <v>451</v>
      </c>
      <c r="H64" s="5">
        <v>11.02</v>
      </c>
      <c r="I64" s="5">
        <v>450</v>
      </c>
      <c r="J64" s="5">
        <v>471</v>
      </c>
      <c r="K64" s="5">
        <v>223</v>
      </c>
      <c r="L64" s="5">
        <v>126</v>
      </c>
      <c r="M64" s="5">
        <v>84</v>
      </c>
      <c r="N64" s="5">
        <v>72</v>
      </c>
      <c r="O64" s="5">
        <v>52</v>
      </c>
      <c r="P64" s="5">
        <v>29.4</v>
      </c>
      <c r="Q64" s="5">
        <v>22</v>
      </c>
      <c r="R64" s="5">
        <v>173</v>
      </c>
      <c r="S64" s="5">
        <v>149</v>
      </c>
    </row>
    <row r="65" spans="1:19" x14ac:dyDescent="0.25">
      <c r="A65" s="5" t="s">
        <v>591</v>
      </c>
      <c r="B65" s="5" t="s">
        <v>592</v>
      </c>
      <c r="F65" s="5">
        <v>0</v>
      </c>
      <c r="G65" s="5">
        <v>423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</row>
    <row r="66" spans="1:19" x14ac:dyDescent="0.25">
      <c r="A66" s="5" t="s">
        <v>593</v>
      </c>
      <c r="B66" s="5" t="s">
        <v>594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</row>
    <row r="67" spans="1:19" x14ac:dyDescent="0.25">
      <c r="A67" s="5" t="s">
        <v>595</v>
      </c>
      <c r="B67" s="5" t="s">
        <v>596</v>
      </c>
      <c r="C67" s="5">
        <v>44591.708912037036</v>
      </c>
      <c r="D67" s="5">
        <v>44591.729756944442</v>
      </c>
      <c r="E67" s="5" t="s">
        <v>482</v>
      </c>
      <c r="F67" s="5">
        <v>233</v>
      </c>
      <c r="G67" s="5">
        <v>0</v>
      </c>
      <c r="H67" s="5">
        <v>8.84</v>
      </c>
      <c r="I67" s="5">
        <v>326</v>
      </c>
      <c r="J67" s="5">
        <v>311</v>
      </c>
      <c r="K67" s="5">
        <v>130</v>
      </c>
      <c r="L67" s="5">
        <v>131</v>
      </c>
      <c r="M67" s="5">
        <v>86</v>
      </c>
      <c r="N67" s="5">
        <v>57</v>
      </c>
      <c r="O67" s="5">
        <v>39</v>
      </c>
      <c r="P67" s="5">
        <v>25.2</v>
      </c>
      <c r="Q67" s="5">
        <v>17.7</v>
      </c>
      <c r="R67" s="5">
        <v>0</v>
      </c>
      <c r="S67" s="5">
        <v>0</v>
      </c>
    </row>
    <row r="68" spans="1:19" x14ac:dyDescent="0.25">
      <c r="A68" s="5" t="s">
        <v>597</v>
      </c>
      <c r="B68" s="5" t="s">
        <v>598</v>
      </c>
      <c r="F68" s="5">
        <v>0</v>
      </c>
      <c r="G68" s="5">
        <v>410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</row>
    <row r="69" spans="1:19" x14ac:dyDescent="0.25">
      <c r="A69" s="5" t="s">
        <v>599</v>
      </c>
      <c r="B69" s="5" t="s">
        <v>600</v>
      </c>
      <c r="F69" s="5">
        <v>0</v>
      </c>
      <c r="G69" s="5">
        <v>705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</row>
    <row r="70" spans="1:19" x14ac:dyDescent="0.25">
      <c r="A70" s="5" t="s">
        <v>601</v>
      </c>
      <c r="B70" s="5" t="s">
        <v>602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</row>
    <row r="71" spans="1:19" x14ac:dyDescent="0.25">
      <c r="A71" s="5" t="s">
        <v>603</v>
      </c>
      <c r="B71" s="5" t="s">
        <v>604</v>
      </c>
      <c r="F71" s="5">
        <v>0</v>
      </c>
      <c r="G71" s="5">
        <v>516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</row>
    <row r="72" spans="1:19" x14ac:dyDescent="0.25">
      <c r="A72" s="5" t="s">
        <v>605</v>
      </c>
      <c r="B72" s="5" t="s">
        <v>606</v>
      </c>
      <c r="F72" s="5">
        <v>0</v>
      </c>
      <c r="G72" s="5">
        <v>300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</row>
    <row r="73" spans="1:19" x14ac:dyDescent="0.25">
      <c r="A73" s="5" t="s">
        <v>607</v>
      </c>
      <c r="B73" s="5" t="s">
        <v>608</v>
      </c>
      <c r="F73" s="5">
        <v>0</v>
      </c>
      <c r="G73" s="5">
        <v>441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</row>
    <row r="74" spans="1:19" x14ac:dyDescent="0.25">
      <c r="A74" s="5" t="s">
        <v>609</v>
      </c>
      <c r="B74" s="5" t="s">
        <v>610</v>
      </c>
      <c r="F74" s="5">
        <v>0</v>
      </c>
      <c r="G74" s="5">
        <v>539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</row>
    <row r="75" spans="1:19" x14ac:dyDescent="0.25">
      <c r="A75" s="5" t="s">
        <v>611</v>
      </c>
      <c r="B75" s="5" t="s">
        <v>612</v>
      </c>
      <c r="C75" s="5">
        <v>44618.709189814814</v>
      </c>
      <c r="D75" s="5">
        <v>44618.729166666664</v>
      </c>
      <c r="E75" s="5" t="s">
        <v>482</v>
      </c>
      <c r="F75" s="5">
        <v>186</v>
      </c>
      <c r="G75" s="5">
        <v>329</v>
      </c>
      <c r="H75" s="5">
        <v>7.78</v>
      </c>
      <c r="I75" s="5">
        <v>252</v>
      </c>
      <c r="J75" s="5">
        <v>271</v>
      </c>
      <c r="K75" s="5">
        <v>110</v>
      </c>
      <c r="L75" s="5">
        <v>125</v>
      </c>
      <c r="M75" s="5">
        <v>75</v>
      </c>
      <c r="N75" s="5">
        <v>67</v>
      </c>
      <c r="O75" s="5">
        <v>43</v>
      </c>
      <c r="P75" s="5">
        <v>24</v>
      </c>
      <c r="Q75" s="5">
        <v>16.399999999999999</v>
      </c>
      <c r="R75" s="5">
        <v>0</v>
      </c>
      <c r="S75" s="5">
        <v>0</v>
      </c>
    </row>
    <row r="76" spans="1:19" x14ac:dyDescent="0.25">
      <c r="A76" s="5" t="s">
        <v>613</v>
      </c>
      <c r="B76" s="5" t="s">
        <v>614</v>
      </c>
      <c r="C76" s="5">
        <v>44604.829918981479</v>
      </c>
      <c r="D76" s="5">
        <v>44604.850682870368</v>
      </c>
      <c r="E76" s="5" t="s">
        <v>482</v>
      </c>
      <c r="F76" s="5">
        <v>350</v>
      </c>
      <c r="G76" s="5">
        <v>585</v>
      </c>
      <c r="H76" s="5">
        <v>10.050000000000001</v>
      </c>
      <c r="I76" s="5">
        <v>502</v>
      </c>
      <c r="J76" s="5">
        <v>535</v>
      </c>
      <c r="K76" s="5">
        <v>195</v>
      </c>
      <c r="L76" s="5">
        <v>93</v>
      </c>
      <c r="M76" s="5">
        <v>51</v>
      </c>
      <c r="N76" s="5">
        <v>100</v>
      </c>
      <c r="O76" s="5">
        <v>70</v>
      </c>
      <c r="P76" s="5">
        <v>30.7</v>
      </c>
      <c r="Q76" s="5">
        <v>20.100000000000001</v>
      </c>
      <c r="R76" s="5">
        <v>0</v>
      </c>
      <c r="S76" s="5">
        <v>0</v>
      </c>
    </row>
    <row r="77" spans="1:19" x14ac:dyDescent="0.25">
      <c r="A77" s="5" t="s">
        <v>615</v>
      </c>
      <c r="B77" s="5" t="s">
        <v>616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</row>
    <row r="78" spans="1:19" x14ac:dyDescent="0.25">
      <c r="A78" s="5" t="s">
        <v>617</v>
      </c>
      <c r="B78" s="5" t="s">
        <v>618</v>
      </c>
      <c r="C78" s="5">
        <v>44594.975706018522</v>
      </c>
      <c r="D78" s="5">
        <v>44594.996527777781</v>
      </c>
      <c r="E78" s="5" t="s">
        <v>482</v>
      </c>
      <c r="F78" s="5">
        <v>368</v>
      </c>
      <c r="G78" s="5">
        <v>625</v>
      </c>
      <c r="H78" s="5">
        <v>10.71</v>
      </c>
      <c r="I78" s="5">
        <v>507</v>
      </c>
      <c r="J78" s="5">
        <v>381</v>
      </c>
      <c r="K78" s="5">
        <v>204</v>
      </c>
      <c r="L78" s="5">
        <v>121</v>
      </c>
      <c r="M78" s="5">
        <v>81</v>
      </c>
      <c r="N78" s="5">
        <v>75</v>
      </c>
      <c r="O78" s="5">
        <v>54</v>
      </c>
      <c r="P78" s="5">
        <v>27.2</v>
      </c>
      <c r="Q78" s="5">
        <v>21.4</v>
      </c>
      <c r="R78" s="5">
        <v>0</v>
      </c>
      <c r="S78" s="5">
        <v>0</v>
      </c>
    </row>
    <row r="79" spans="1:19" x14ac:dyDescent="0.25">
      <c r="A79" s="5" t="s">
        <v>619</v>
      </c>
      <c r="B79" s="5" t="s">
        <v>620</v>
      </c>
      <c r="F79" s="5">
        <v>0</v>
      </c>
      <c r="G79" s="5">
        <v>532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</row>
    <row r="80" spans="1:19" x14ac:dyDescent="0.25">
      <c r="A80" s="5" t="s">
        <v>621</v>
      </c>
      <c r="B80" s="5" t="s">
        <v>622</v>
      </c>
      <c r="C80" s="5">
        <v>44623.439560185187</v>
      </c>
      <c r="D80" s="5">
        <v>44623.460381944446</v>
      </c>
      <c r="E80" s="5" t="s">
        <v>482</v>
      </c>
      <c r="F80" s="5">
        <v>455</v>
      </c>
      <c r="G80" s="5">
        <v>410</v>
      </c>
      <c r="H80" s="5">
        <v>11.58</v>
      </c>
      <c r="I80" s="5">
        <v>656</v>
      </c>
      <c r="J80" s="5">
        <v>420</v>
      </c>
      <c r="K80" s="5">
        <v>253</v>
      </c>
      <c r="L80" s="5">
        <v>128</v>
      </c>
      <c r="M80" s="5">
        <v>76</v>
      </c>
      <c r="N80" s="5">
        <v>81</v>
      </c>
      <c r="O80" s="5">
        <v>59</v>
      </c>
      <c r="P80" s="5">
        <v>28.2</v>
      </c>
      <c r="Q80" s="5">
        <v>23.2</v>
      </c>
      <c r="R80" s="5">
        <v>0</v>
      </c>
      <c r="S80" s="5">
        <v>0</v>
      </c>
    </row>
    <row r="81" spans="1:19" x14ac:dyDescent="0.25">
      <c r="A81" s="5" t="s">
        <v>623</v>
      </c>
      <c r="B81" s="5" t="s">
        <v>624</v>
      </c>
      <c r="F81" s="5">
        <v>0</v>
      </c>
      <c r="G81" s="5">
        <v>401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</row>
    <row r="82" spans="1:19" x14ac:dyDescent="0.25">
      <c r="A82" s="5" t="s">
        <v>625</v>
      </c>
      <c r="B82" s="5" t="s">
        <v>626</v>
      </c>
      <c r="F82" s="5">
        <v>0</v>
      </c>
      <c r="G82" s="5">
        <v>232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</row>
    <row r="83" spans="1:19" x14ac:dyDescent="0.25">
      <c r="A83" s="5" t="s">
        <v>627</v>
      </c>
      <c r="B83" s="5" t="s">
        <v>628</v>
      </c>
      <c r="F83" s="5">
        <v>0</v>
      </c>
      <c r="G83" s="5">
        <v>509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</row>
    <row r="84" spans="1:19" x14ac:dyDescent="0.25">
      <c r="A84" s="5" t="s">
        <v>331</v>
      </c>
      <c r="B84" s="5" t="s">
        <v>629</v>
      </c>
      <c r="C84" s="5">
        <v>44623.499722222223</v>
      </c>
      <c r="D84" s="5">
        <v>44623.520532407405</v>
      </c>
      <c r="E84" s="5" t="s">
        <v>482</v>
      </c>
      <c r="F84" s="5">
        <v>289</v>
      </c>
      <c r="G84" s="5">
        <v>0</v>
      </c>
      <c r="H84" s="5">
        <v>9.61</v>
      </c>
      <c r="I84" s="5">
        <v>478</v>
      </c>
      <c r="J84" s="5">
        <v>339</v>
      </c>
      <c r="K84" s="5">
        <v>161</v>
      </c>
      <c r="L84" s="5">
        <v>118</v>
      </c>
      <c r="M84" s="5">
        <v>75</v>
      </c>
      <c r="N84" s="5">
        <v>73</v>
      </c>
      <c r="O84" s="5">
        <v>49</v>
      </c>
      <c r="P84" s="5">
        <v>26.1</v>
      </c>
      <c r="Q84" s="5">
        <v>19.2</v>
      </c>
      <c r="R84" s="5">
        <v>148</v>
      </c>
      <c r="S84" s="5">
        <v>132</v>
      </c>
    </row>
    <row r="85" spans="1:19" x14ac:dyDescent="0.25">
      <c r="A85" s="5" t="s">
        <v>83</v>
      </c>
      <c r="B85" s="5" t="s">
        <v>630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</row>
    <row r="86" spans="1:19" x14ac:dyDescent="0.25">
      <c r="A86" s="5" t="s">
        <v>379</v>
      </c>
      <c r="B86" s="5" t="s">
        <v>631</v>
      </c>
      <c r="C86" s="5">
        <v>44623.678310185183</v>
      </c>
      <c r="D86" s="5">
        <v>44623.699131944442</v>
      </c>
      <c r="E86" s="5" t="s">
        <v>482</v>
      </c>
      <c r="F86" s="5">
        <v>490</v>
      </c>
      <c r="G86" s="5">
        <v>474</v>
      </c>
      <c r="H86" s="5">
        <v>11.94</v>
      </c>
      <c r="I86" s="5">
        <v>677</v>
      </c>
      <c r="J86" s="5">
        <v>398</v>
      </c>
      <c r="K86" s="5">
        <v>272</v>
      </c>
      <c r="L86" s="5">
        <v>92</v>
      </c>
      <c r="M86" s="5">
        <v>74</v>
      </c>
      <c r="N86" s="5">
        <v>69</v>
      </c>
      <c r="O86" s="5">
        <v>62</v>
      </c>
      <c r="P86" s="5">
        <v>27.6</v>
      </c>
      <c r="Q86" s="5">
        <v>23.9</v>
      </c>
      <c r="R86" s="5">
        <v>172</v>
      </c>
      <c r="S86" s="5">
        <v>165</v>
      </c>
    </row>
    <row r="87" spans="1:19" x14ac:dyDescent="0.25">
      <c r="A87" s="5" t="s">
        <v>632</v>
      </c>
      <c r="B87" s="5" t="s">
        <v>633</v>
      </c>
      <c r="F87" s="5">
        <v>0</v>
      </c>
      <c r="G87" s="5">
        <v>587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</row>
    <row r="88" spans="1:19" x14ac:dyDescent="0.25">
      <c r="A88" s="5" t="s">
        <v>634</v>
      </c>
      <c r="B88" s="5" t="s">
        <v>635</v>
      </c>
      <c r="F88" s="5">
        <v>0</v>
      </c>
      <c r="G88" s="5">
        <v>404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</row>
    <row r="89" spans="1:19" x14ac:dyDescent="0.25">
      <c r="A89" s="5" t="s">
        <v>636</v>
      </c>
      <c r="B89" s="5" t="s">
        <v>637</v>
      </c>
      <c r="F89" s="5">
        <v>0</v>
      </c>
      <c r="G89" s="5">
        <v>610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</row>
    <row r="90" spans="1:19" x14ac:dyDescent="0.25">
      <c r="A90" s="5" t="s">
        <v>638</v>
      </c>
      <c r="B90" s="5" t="s">
        <v>639</v>
      </c>
      <c r="F90" s="5">
        <v>0</v>
      </c>
      <c r="G90" s="5">
        <v>473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</row>
    <row r="91" spans="1:19" x14ac:dyDescent="0.25">
      <c r="A91" s="5" t="s">
        <v>640</v>
      </c>
      <c r="B91" s="5" t="s">
        <v>641</v>
      </c>
      <c r="F91" s="5">
        <v>0</v>
      </c>
      <c r="G91" s="5">
        <v>328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</row>
    <row r="92" spans="1:19" x14ac:dyDescent="0.25">
      <c r="A92" s="5" t="s">
        <v>238</v>
      </c>
      <c r="B92" s="5" t="s">
        <v>642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</row>
    <row r="93" spans="1:19" x14ac:dyDescent="0.25">
      <c r="A93" s="5" t="s">
        <v>643</v>
      </c>
      <c r="B93" s="5" t="s">
        <v>644</v>
      </c>
      <c r="F93" s="5">
        <v>0</v>
      </c>
      <c r="G93" s="5">
        <v>285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</row>
    <row r="94" spans="1:19" x14ac:dyDescent="0.25">
      <c r="A94" s="5" t="s">
        <v>377</v>
      </c>
      <c r="B94" s="5" t="s">
        <v>645</v>
      </c>
      <c r="C94" s="5">
        <v>44624.173703703702</v>
      </c>
      <c r="D94" s="5">
        <v>44624.194513888891</v>
      </c>
      <c r="E94" s="5" t="s">
        <v>482</v>
      </c>
      <c r="F94" s="5">
        <v>587</v>
      </c>
      <c r="G94" s="5">
        <v>689</v>
      </c>
      <c r="H94" s="5">
        <v>12.81</v>
      </c>
      <c r="I94" s="5">
        <v>606</v>
      </c>
      <c r="J94" s="5">
        <v>443</v>
      </c>
      <c r="K94" s="5">
        <v>326</v>
      </c>
      <c r="L94" s="5">
        <v>101</v>
      </c>
      <c r="M94" s="5">
        <v>87</v>
      </c>
      <c r="N94" s="5">
        <v>99</v>
      </c>
      <c r="O94" s="5">
        <v>59</v>
      </c>
      <c r="P94" s="5">
        <v>28.7</v>
      </c>
      <c r="Q94" s="5">
        <v>25.6</v>
      </c>
      <c r="R94" s="5">
        <v>177</v>
      </c>
      <c r="S94" s="5">
        <v>172</v>
      </c>
    </row>
    <row r="95" spans="1:19" x14ac:dyDescent="0.25">
      <c r="A95" s="5" t="s">
        <v>646</v>
      </c>
      <c r="B95" s="5" t="s">
        <v>647</v>
      </c>
      <c r="F95" s="5">
        <v>0</v>
      </c>
      <c r="G95" s="5">
        <v>265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</row>
    <row r="96" spans="1:19" x14ac:dyDescent="0.25">
      <c r="A96" s="5" t="s">
        <v>648</v>
      </c>
      <c r="B96" s="5" t="s">
        <v>649</v>
      </c>
      <c r="F96" s="5">
        <v>0</v>
      </c>
      <c r="G96" s="5">
        <v>365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</row>
    <row r="97" spans="1:19" x14ac:dyDescent="0.25">
      <c r="A97" s="5" t="s">
        <v>650</v>
      </c>
      <c r="B97" s="5" t="s">
        <v>651</v>
      </c>
      <c r="F97" s="5">
        <v>0</v>
      </c>
      <c r="G97" s="5">
        <v>308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</row>
    <row r="98" spans="1:19" x14ac:dyDescent="0.25">
      <c r="A98" s="5" t="s">
        <v>652</v>
      </c>
      <c r="B98" s="5" t="s">
        <v>653</v>
      </c>
      <c r="F98" s="5">
        <v>0</v>
      </c>
      <c r="G98" s="5">
        <v>252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</row>
    <row r="99" spans="1:19" x14ac:dyDescent="0.25">
      <c r="A99" s="5" t="s">
        <v>654</v>
      </c>
      <c r="B99" s="5" t="s">
        <v>655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</row>
    <row r="100" spans="1:19" x14ac:dyDescent="0.25">
      <c r="A100" s="5" t="s">
        <v>656</v>
      </c>
      <c r="B100" s="5" t="s">
        <v>657</v>
      </c>
      <c r="C100" s="5">
        <v>44604.67359953704</v>
      </c>
      <c r="D100" s="5">
        <v>44604.694432870368</v>
      </c>
      <c r="E100" s="5" t="s">
        <v>482</v>
      </c>
      <c r="F100" s="5">
        <v>406</v>
      </c>
      <c r="G100" s="5">
        <v>458</v>
      </c>
      <c r="H100" s="5">
        <v>11.11</v>
      </c>
      <c r="I100" s="5">
        <v>476</v>
      </c>
      <c r="J100" s="5">
        <v>498</v>
      </c>
      <c r="K100" s="5">
        <v>225</v>
      </c>
      <c r="L100" s="5">
        <v>115</v>
      </c>
      <c r="M100" s="5">
        <v>74</v>
      </c>
      <c r="N100" s="5">
        <v>75</v>
      </c>
      <c r="O100" s="5">
        <v>56</v>
      </c>
      <c r="P100" s="5">
        <v>30</v>
      </c>
      <c r="Q100" s="5">
        <v>22.2</v>
      </c>
      <c r="R100" s="5">
        <v>172</v>
      </c>
      <c r="S100" s="5">
        <v>155</v>
      </c>
    </row>
    <row r="101" spans="1:19" x14ac:dyDescent="0.25">
      <c r="A101" s="5" t="s">
        <v>371</v>
      </c>
      <c r="B101" s="5" t="s">
        <v>658</v>
      </c>
      <c r="C101" s="5">
        <v>44624.010428240741</v>
      </c>
      <c r="D101" s="5">
        <v>44624.031238425923</v>
      </c>
      <c r="E101" s="5" t="s">
        <v>482</v>
      </c>
      <c r="F101" s="5">
        <v>256</v>
      </c>
      <c r="G101" s="5">
        <v>0</v>
      </c>
      <c r="H101" s="5">
        <v>9.2100000000000009</v>
      </c>
      <c r="I101" s="5">
        <v>413</v>
      </c>
      <c r="J101" s="5">
        <v>283</v>
      </c>
      <c r="K101" s="5">
        <v>142</v>
      </c>
      <c r="L101" s="5">
        <v>124</v>
      </c>
      <c r="M101" s="5">
        <v>81</v>
      </c>
      <c r="N101" s="5">
        <v>63</v>
      </c>
      <c r="O101" s="5">
        <v>45</v>
      </c>
      <c r="P101" s="5">
        <v>24.4</v>
      </c>
      <c r="Q101" s="5">
        <v>18.399999999999999</v>
      </c>
      <c r="R101" s="5">
        <v>0</v>
      </c>
      <c r="S101" s="5">
        <v>0</v>
      </c>
    </row>
    <row r="102" spans="1:19" x14ac:dyDescent="0.25">
      <c r="A102" s="5" t="s">
        <v>659</v>
      </c>
      <c r="B102" s="5" t="s">
        <v>660</v>
      </c>
      <c r="F102" s="5">
        <v>0</v>
      </c>
      <c r="G102" s="5">
        <v>370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</row>
    <row r="103" spans="1:19" x14ac:dyDescent="0.25">
      <c r="A103" s="5" t="s">
        <v>661</v>
      </c>
      <c r="B103" s="5" t="s">
        <v>662</v>
      </c>
      <c r="C103" s="5">
        <v>44623.904861111114</v>
      </c>
      <c r="D103" s="5">
        <v>44623.925671296296</v>
      </c>
      <c r="E103" s="5" t="s">
        <v>482</v>
      </c>
      <c r="F103" s="5">
        <v>529</v>
      </c>
      <c r="G103" s="5">
        <v>608</v>
      </c>
      <c r="H103" s="5">
        <v>12.28</v>
      </c>
      <c r="I103" s="5">
        <v>752</v>
      </c>
      <c r="J103" s="5">
        <v>594</v>
      </c>
      <c r="K103" s="5">
        <v>294</v>
      </c>
      <c r="L103" s="5">
        <v>120</v>
      </c>
      <c r="M103" s="5">
        <v>76</v>
      </c>
      <c r="N103" s="5">
        <v>78</v>
      </c>
      <c r="O103" s="5">
        <v>62</v>
      </c>
      <c r="P103" s="5">
        <v>31.9</v>
      </c>
      <c r="Q103" s="5">
        <v>24.6</v>
      </c>
      <c r="R103" s="5">
        <v>0</v>
      </c>
      <c r="S103" s="5">
        <v>0</v>
      </c>
    </row>
    <row r="104" spans="1:19" x14ac:dyDescent="0.25">
      <c r="A104" s="5" t="s">
        <v>663</v>
      </c>
      <c r="B104" s="5" t="s">
        <v>664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</row>
    <row r="105" spans="1:19" x14ac:dyDescent="0.25">
      <c r="A105" s="5" t="s">
        <v>665</v>
      </c>
      <c r="B105" s="5" t="s">
        <v>666</v>
      </c>
      <c r="C105" s="5">
        <v>44601.466041666667</v>
      </c>
      <c r="D105" s="5">
        <v>44601.486828703702</v>
      </c>
      <c r="E105" s="5" t="s">
        <v>482</v>
      </c>
      <c r="F105" s="5">
        <v>244</v>
      </c>
      <c r="G105" s="5">
        <v>385</v>
      </c>
      <c r="H105" s="5">
        <v>9.1</v>
      </c>
      <c r="I105" s="5">
        <v>336</v>
      </c>
      <c r="J105" s="5">
        <v>242</v>
      </c>
      <c r="K105" s="5">
        <v>136</v>
      </c>
      <c r="L105" s="5">
        <v>116</v>
      </c>
      <c r="M105" s="5">
        <v>76</v>
      </c>
      <c r="N105" s="5">
        <v>63</v>
      </c>
      <c r="O105" s="5">
        <v>46</v>
      </c>
      <c r="P105" s="5">
        <v>23</v>
      </c>
      <c r="Q105" s="5">
        <v>18.2</v>
      </c>
      <c r="R105" s="5">
        <v>0</v>
      </c>
      <c r="S105" s="5">
        <v>0</v>
      </c>
    </row>
    <row r="106" spans="1:19" x14ac:dyDescent="0.25">
      <c r="A106" s="5" t="s">
        <v>399</v>
      </c>
      <c r="B106" s="5" t="s">
        <v>667</v>
      </c>
      <c r="C106" s="5">
        <v>44624.129363425927</v>
      </c>
      <c r="D106" s="5">
        <v>44624.150185185186</v>
      </c>
      <c r="E106" s="5" t="s">
        <v>482</v>
      </c>
      <c r="F106" s="5">
        <v>471</v>
      </c>
      <c r="G106" s="5">
        <v>470</v>
      </c>
      <c r="H106" s="5">
        <v>11.83</v>
      </c>
      <c r="I106" s="5">
        <v>508</v>
      </c>
      <c r="J106" s="5">
        <v>417</v>
      </c>
      <c r="K106" s="5">
        <v>262</v>
      </c>
      <c r="L106" s="5">
        <v>112</v>
      </c>
      <c r="M106" s="5">
        <v>88</v>
      </c>
      <c r="N106" s="5">
        <v>69</v>
      </c>
      <c r="O106" s="5">
        <v>54</v>
      </c>
      <c r="P106" s="5">
        <v>28.1</v>
      </c>
      <c r="Q106" s="5">
        <v>23.6</v>
      </c>
      <c r="R106" s="5">
        <v>170</v>
      </c>
      <c r="S106" s="5">
        <v>164</v>
      </c>
    </row>
    <row r="107" spans="1:19" x14ac:dyDescent="0.25">
      <c r="A107" s="5" t="s">
        <v>668</v>
      </c>
      <c r="B107" s="5" t="s">
        <v>669</v>
      </c>
      <c r="F107" s="5">
        <v>0</v>
      </c>
      <c r="G107" s="5">
        <v>534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</row>
    <row r="108" spans="1:19" x14ac:dyDescent="0.25">
      <c r="A108" s="5" t="s">
        <v>670</v>
      </c>
      <c r="B108" s="5" t="s">
        <v>671</v>
      </c>
      <c r="F108" s="5">
        <v>0</v>
      </c>
      <c r="G108" s="5">
        <v>311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</row>
    <row r="109" spans="1:19" x14ac:dyDescent="0.25">
      <c r="A109" s="5" t="s">
        <v>672</v>
      </c>
      <c r="B109" s="5" t="s">
        <v>673</v>
      </c>
      <c r="F109" s="5">
        <v>0</v>
      </c>
      <c r="G109" s="5">
        <v>409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</row>
    <row r="110" spans="1:19" x14ac:dyDescent="0.25">
      <c r="A110" s="5" t="s">
        <v>674</v>
      </c>
      <c r="B110" s="5" t="s">
        <v>675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</row>
    <row r="111" spans="1:19" x14ac:dyDescent="0.25">
      <c r="A111" s="5" t="s">
        <v>676</v>
      </c>
      <c r="B111" s="5" t="s">
        <v>677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</row>
    <row r="112" spans="1:19" x14ac:dyDescent="0.25">
      <c r="A112" s="5" t="s">
        <v>678</v>
      </c>
      <c r="B112" s="5" t="s">
        <v>679</v>
      </c>
      <c r="F112" s="5">
        <v>0</v>
      </c>
      <c r="G112" s="5">
        <v>459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</row>
    <row r="113" spans="1:19" x14ac:dyDescent="0.25">
      <c r="A113" s="5" t="s">
        <v>335</v>
      </c>
      <c r="B113" s="5" t="s">
        <v>680</v>
      </c>
      <c r="C113" s="5">
        <v>44624.024594907409</v>
      </c>
      <c r="D113" s="5">
        <v>44624.045393518521</v>
      </c>
      <c r="E113" s="5" t="s">
        <v>482</v>
      </c>
      <c r="F113" s="5">
        <v>582</v>
      </c>
      <c r="G113" s="5">
        <v>654</v>
      </c>
      <c r="H113" s="5">
        <v>12.62</v>
      </c>
      <c r="I113" s="5">
        <v>851</v>
      </c>
      <c r="J113" s="5">
        <v>626</v>
      </c>
      <c r="K113" s="5">
        <v>323</v>
      </c>
      <c r="L113" s="5">
        <v>124</v>
      </c>
      <c r="M113" s="5">
        <v>76</v>
      </c>
      <c r="N113" s="5">
        <v>100</v>
      </c>
      <c r="O113" s="5">
        <v>67</v>
      </c>
      <c r="P113" s="5">
        <v>32.5</v>
      </c>
      <c r="Q113" s="5">
        <v>25.2</v>
      </c>
      <c r="R113" s="5">
        <v>0</v>
      </c>
      <c r="S113" s="5">
        <v>0</v>
      </c>
    </row>
    <row r="114" spans="1:19" x14ac:dyDescent="0.25">
      <c r="A114" s="5" t="s">
        <v>681</v>
      </c>
      <c r="B114" s="5" t="s">
        <v>682</v>
      </c>
      <c r="F114" s="5">
        <v>0</v>
      </c>
      <c r="G114" s="5">
        <v>352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</row>
    <row r="115" spans="1:19" x14ac:dyDescent="0.25">
      <c r="A115" s="5" t="s">
        <v>683</v>
      </c>
      <c r="B115" s="5" t="s">
        <v>684</v>
      </c>
      <c r="F115" s="5">
        <v>0</v>
      </c>
      <c r="G115" s="5">
        <v>666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</row>
    <row r="116" spans="1:19" x14ac:dyDescent="0.25">
      <c r="A116" s="5" t="s">
        <v>685</v>
      </c>
      <c r="B116" s="5" t="s">
        <v>686</v>
      </c>
      <c r="F116" s="5">
        <v>0</v>
      </c>
      <c r="G116" s="5">
        <v>356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</row>
    <row r="117" spans="1:19" x14ac:dyDescent="0.25">
      <c r="A117" s="5" t="s">
        <v>687</v>
      </c>
      <c r="B117" s="5" t="s">
        <v>688</v>
      </c>
      <c r="F117" s="5">
        <v>0</v>
      </c>
      <c r="G117" s="5">
        <v>564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</row>
    <row r="118" spans="1:19" x14ac:dyDescent="0.25">
      <c r="A118" s="5" t="s">
        <v>224</v>
      </c>
      <c r="B118" s="5" t="s">
        <v>689</v>
      </c>
      <c r="C118" s="5">
        <v>44624.214560185188</v>
      </c>
      <c r="D118" s="5">
        <v>44624.23541666667</v>
      </c>
      <c r="E118" s="5" t="s">
        <v>482</v>
      </c>
      <c r="F118" s="5">
        <v>305</v>
      </c>
      <c r="G118" s="5">
        <v>0</v>
      </c>
      <c r="H118" s="5">
        <v>9.86</v>
      </c>
      <c r="I118" s="5">
        <v>0</v>
      </c>
      <c r="J118" s="5">
        <v>344</v>
      </c>
      <c r="K118" s="5">
        <v>170</v>
      </c>
      <c r="L118" s="5">
        <v>121</v>
      </c>
      <c r="M118" s="5">
        <v>76</v>
      </c>
      <c r="N118" s="5">
        <v>70</v>
      </c>
      <c r="O118" s="5">
        <v>49</v>
      </c>
      <c r="P118" s="5">
        <v>26.2</v>
      </c>
      <c r="Q118" s="5">
        <v>19.7</v>
      </c>
      <c r="R118" s="5">
        <v>183</v>
      </c>
      <c r="S118" s="5">
        <v>162</v>
      </c>
    </row>
    <row r="119" spans="1:19" x14ac:dyDescent="0.25">
      <c r="A119" s="5" t="s">
        <v>690</v>
      </c>
      <c r="B119" s="5" t="s">
        <v>691</v>
      </c>
      <c r="F119" s="5">
        <v>0</v>
      </c>
      <c r="G119" s="5">
        <v>427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</row>
    <row r="120" spans="1:19" x14ac:dyDescent="0.25">
      <c r="A120" s="5" t="s">
        <v>692</v>
      </c>
      <c r="B120" s="5" t="s">
        <v>693</v>
      </c>
      <c r="F120" s="5">
        <v>0</v>
      </c>
      <c r="G120" s="5">
        <v>389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</row>
    <row r="121" spans="1:19" x14ac:dyDescent="0.25">
      <c r="A121" s="5" t="s">
        <v>694</v>
      </c>
      <c r="B121" s="5" t="s">
        <v>695</v>
      </c>
      <c r="F121" s="5">
        <v>0</v>
      </c>
      <c r="G121" s="5">
        <v>433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</row>
    <row r="122" spans="1:19" x14ac:dyDescent="0.25">
      <c r="A122" s="5" t="s">
        <v>696</v>
      </c>
      <c r="B122" s="5" t="s">
        <v>697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</row>
    <row r="123" spans="1:19" x14ac:dyDescent="0.25">
      <c r="A123" s="5" t="s">
        <v>102</v>
      </c>
      <c r="B123" s="5" t="s">
        <v>698</v>
      </c>
      <c r="C123" s="5">
        <v>44623.458402777775</v>
      </c>
      <c r="D123" s="5">
        <v>44623.479155092595</v>
      </c>
      <c r="E123" s="5" t="s">
        <v>482</v>
      </c>
      <c r="F123" s="5">
        <v>277</v>
      </c>
      <c r="G123" s="5">
        <v>0</v>
      </c>
      <c r="H123" s="5">
        <v>9.3699999999999992</v>
      </c>
      <c r="I123" s="5">
        <v>409</v>
      </c>
      <c r="J123" s="5">
        <v>563</v>
      </c>
      <c r="K123" s="5">
        <v>154</v>
      </c>
      <c r="L123" s="5">
        <v>123</v>
      </c>
      <c r="M123" s="5">
        <v>79</v>
      </c>
      <c r="N123" s="5">
        <v>65</v>
      </c>
      <c r="O123" s="5">
        <v>46</v>
      </c>
      <c r="P123" s="5">
        <v>31.3</v>
      </c>
      <c r="Q123" s="5">
        <v>18.8</v>
      </c>
      <c r="R123" s="5">
        <v>0</v>
      </c>
      <c r="S123" s="5">
        <v>0</v>
      </c>
    </row>
    <row r="124" spans="1:19" x14ac:dyDescent="0.25">
      <c r="A124" s="5" t="s">
        <v>699</v>
      </c>
      <c r="B124" s="5" t="s">
        <v>700</v>
      </c>
      <c r="F124" s="5">
        <v>0</v>
      </c>
      <c r="G124" s="5">
        <v>410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</row>
    <row r="125" spans="1:19" x14ac:dyDescent="0.25">
      <c r="A125" s="5" t="s">
        <v>298</v>
      </c>
      <c r="B125" s="5" t="s">
        <v>701</v>
      </c>
      <c r="C125" s="5">
        <v>44623.925520833334</v>
      </c>
      <c r="D125" s="5">
        <v>44623.946342592593</v>
      </c>
      <c r="E125" s="5" t="s">
        <v>482</v>
      </c>
      <c r="F125" s="5">
        <v>492</v>
      </c>
      <c r="G125" s="5">
        <v>0</v>
      </c>
      <c r="H125" s="5">
        <v>11.98</v>
      </c>
      <c r="I125" s="5">
        <v>610</v>
      </c>
      <c r="J125" s="5">
        <v>573</v>
      </c>
      <c r="K125" s="5">
        <v>273</v>
      </c>
      <c r="L125" s="5">
        <v>108</v>
      </c>
      <c r="M125" s="5">
        <v>75</v>
      </c>
      <c r="N125" s="5">
        <v>88</v>
      </c>
      <c r="O125" s="5">
        <v>61</v>
      </c>
      <c r="P125" s="5">
        <v>31.5</v>
      </c>
      <c r="Q125" s="5">
        <v>23.9</v>
      </c>
      <c r="R125" s="5">
        <v>178</v>
      </c>
      <c r="S125" s="5">
        <v>165</v>
      </c>
    </row>
    <row r="126" spans="1:19" x14ac:dyDescent="0.25">
      <c r="A126" s="5" t="s">
        <v>702</v>
      </c>
      <c r="B126" s="5" t="s">
        <v>703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</row>
    <row r="127" spans="1:19" x14ac:dyDescent="0.25">
      <c r="A127" s="5" t="s">
        <v>704</v>
      </c>
      <c r="B127" s="5" t="s">
        <v>705</v>
      </c>
      <c r="C127" s="5">
        <v>44604.826886574076</v>
      </c>
      <c r="D127" s="5">
        <v>44604.847685185188</v>
      </c>
      <c r="E127" s="5" t="s">
        <v>482</v>
      </c>
      <c r="F127" s="5">
        <v>341</v>
      </c>
      <c r="G127" s="5">
        <v>359</v>
      </c>
      <c r="H127" s="5">
        <v>10.3</v>
      </c>
      <c r="I127" s="5">
        <v>486</v>
      </c>
      <c r="J127" s="5">
        <v>405</v>
      </c>
      <c r="K127" s="5">
        <v>190</v>
      </c>
      <c r="L127" s="5">
        <v>125</v>
      </c>
      <c r="M127" s="5">
        <v>79</v>
      </c>
      <c r="N127" s="5">
        <v>83</v>
      </c>
      <c r="O127" s="5">
        <v>51</v>
      </c>
      <c r="P127" s="5">
        <v>27.8</v>
      </c>
      <c r="Q127" s="5">
        <v>20.6</v>
      </c>
      <c r="R127" s="5">
        <v>0</v>
      </c>
      <c r="S127" s="5">
        <v>0</v>
      </c>
    </row>
    <row r="128" spans="1:19" x14ac:dyDescent="0.25">
      <c r="A128" s="5" t="s">
        <v>140</v>
      </c>
      <c r="B128" s="5" t="s">
        <v>706</v>
      </c>
      <c r="F128" s="5">
        <v>0</v>
      </c>
      <c r="G128" s="5">
        <v>553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</row>
    <row r="129" spans="1:19" x14ac:dyDescent="0.25">
      <c r="A129" s="5" t="s">
        <v>707</v>
      </c>
      <c r="B129" s="5" t="s">
        <v>708</v>
      </c>
      <c r="F129" s="5">
        <v>0</v>
      </c>
      <c r="G129" s="5">
        <v>605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</row>
    <row r="130" spans="1:19" x14ac:dyDescent="0.25">
      <c r="A130" s="5" t="s">
        <v>709</v>
      </c>
      <c r="B130" s="5" t="s">
        <v>710</v>
      </c>
      <c r="F130" s="5">
        <v>0</v>
      </c>
      <c r="G130" s="5">
        <v>353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</row>
    <row r="131" spans="1:19" x14ac:dyDescent="0.25">
      <c r="A131" s="5" t="s">
        <v>711</v>
      </c>
      <c r="B131" s="5" t="s">
        <v>712</v>
      </c>
      <c r="C131" s="5">
        <v>44592.662812499999</v>
      </c>
      <c r="D131" s="5">
        <v>44592.683622685188</v>
      </c>
      <c r="E131" s="5" t="s">
        <v>482</v>
      </c>
      <c r="F131" s="5">
        <v>151</v>
      </c>
      <c r="G131" s="5">
        <v>0</v>
      </c>
      <c r="H131" s="5">
        <v>7.35</v>
      </c>
      <c r="I131" s="5">
        <v>226</v>
      </c>
      <c r="J131" s="5">
        <v>209</v>
      </c>
      <c r="K131" s="5">
        <v>84</v>
      </c>
      <c r="L131" s="5">
        <v>129</v>
      </c>
      <c r="M131" s="5">
        <v>75</v>
      </c>
      <c r="N131" s="5">
        <v>58</v>
      </c>
      <c r="O131" s="5">
        <v>37</v>
      </c>
      <c r="P131" s="5">
        <v>21.8</v>
      </c>
      <c r="Q131" s="5">
        <v>14.7</v>
      </c>
      <c r="R131" s="5">
        <v>0</v>
      </c>
      <c r="S131" s="5">
        <v>0</v>
      </c>
    </row>
    <row r="132" spans="1:19" x14ac:dyDescent="0.25">
      <c r="A132" s="5" t="s">
        <v>713</v>
      </c>
      <c r="B132" s="5" t="s">
        <v>714</v>
      </c>
      <c r="F132" s="5">
        <v>0</v>
      </c>
      <c r="G132" s="5">
        <v>510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</row>
    <row r="133" spans="1:19" x14ac:dyDescent="0.25">
      <c r="A133" s="5" t="s">
        <v>278</v>
      </c>
      <c r="B133" s="5" t="s">
        <v>715</v>
      </c>
      <c r="C133" s="5">
        <v>44624.485486111109</v>
      </c>
      <c r="D133" s="5">
        <v>44624.506307870368</v>
      </c>
      <c r="E133" s="5" t="s">
        <v>482</v>
      </c>
      <c r="F133" s="5">
        <v>420</v>
      </c>
      <c r="G133" s="5">
        <v>477</v>
      </c>
      <c r="H133" s="5">
        <v>11.32</v>
      </c>
      <c r="I133" s="5">
        <v>0</v>
      </c>
      <c r="J133" s="5">
        <v>341</v>
      </c>
      <c r="K133" s="5">
        <v>233</v>
      </c>
      <c r="L133" s="5">
        <v>116</v>
      </c>
      <c r="M133" s="5">
        <v>77</v>
      </c>
      <c r="N133" s="5">
        <v>71</v>
      </c>
      <c r="O133" s="5">
        <v>56</v>
      </c>
      <c r="P133" s="5">
        <v>26.1</v>
      </c>
      <c r="Q133" s="5">
        <v>22.6</v>
      </c>
      <c r="R133" s="5">
        <v>161</v>
      </c>
      <c r="S133" s="5">
        <v>148</v>
      </c>
    </row>
    <row r="134" spans="1:19" x14ac:dyDescent="0.25">
      <c r="A134" s="5" t="s">
        <v>716</v>
      </c>
      <c r="B134" s="5" t="s">
        <v>717</v>
      </c>
      <c r="F134" s="5">
        <v>0</v>
      </c>
      <c r="G134" s="5">
        <v>341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</row>
    <row r="135" spans="1:19" x14ac:dyDescent="0.25">
      <c r="A135" s="5" t="s">
        <v>718</v>
      </c>
      <c r="B135" s="5" t="s">
        <v>719</v>
      </c>
      <c r="F135" s="5">
        <v>0</v>
      </c>
      <c r="G135" s="5">
        <v>452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</row>
    <row r="136" spans="1:19" x14ac:dyDescent="0.25">
      <c r="A136" s="5" t="s">
        <v>347</v>
      </c>
      <c r="B136" s="5" t="s">
        <v>720</v>
      </c>
      <c r="C136" s="5">
        <v>44624.117164351854</v>
      </c>
      <c r="D136" s="5">
        <v>44624.137974537036</v>
      </c>
      <c r="E136" s="5" t="s">
        <v>482</v>
      </c>
      <c r="F136" s="5">
        <v>473</v>
      </c>
      <c r="G136" s="5">
        <v>0</v>
      </c>
      <c r="H136" s="5">
        <v>11.8</v>
      </c>
      <c r="I136" s="5">
        <v>678</v>
      </c>
      <c r="J136" s="5">
        <v>449</v>
      </c>
      <c r="K136" s="5">
        <v>263</v>
      </c>
      <c r="L136" s="5">
        <v>118</v>
      </c>
      <c r="M136" s="5">
        <v>77</v>
      </c>
      <c r="N136" s="5">
        <v>77</v>
      </c>
      <c r="O136" s="5">
        <v>59</v>
      </c>
      <c r="P136" s="5">
        <v>28.9</v>
      </c>
      <c r="Q136" s="5">
        <v>23.6</v>
      </c>
      <c r="R136" s="5">
        <v>0</v>
      </c>
      <c r="S136" s="5">
        <v>0</v>
      </c>
    </row>
    <row r="137" spans="1:19" x14ac:dyDescent="0.25">
      <c r="A137" s="5" t="s">
        <v>206</v>
      </c>
      <c r="B137" s="5" t="s">
        <v>721</v>
      </c>
      <c r="C137" s="5">
        <v>44623.619340277779</v>
      </c>
      <c r="D137" s="5">
        <v>44623.640162037038</v>
      </c>
      <c r="E137" s="5" t="s">
        <v>482</v>
      </c>
      <c r="F137" s="5">
        <v>457</v>
      </c>
      <c r="G137" s="5">
        <v>0</v>
      </c>
      <c r="H137" s="5">
        <v>11.62</v>
      </c>
      <c r="I137" s="5">
        <v>575</v>
      </c>
      <c r="J137" s="5">
        <v>581</v>
      </c>
      <c r="K137" s="5">
        <v>254</v>
      </c>
      <c r="L137" s="5">
        <v>99</v>
      </c>
      <c r="M137" s="5">
        <v>76</v>
      </c>
      <c r="N137" s="5">
        <v>100</v>
      </c>
      <c r="O137" s="5">
        <v>60</v>
      </c>
      <c r="P137" s="5">
        <v>31.7</v>
      </c>
      <c r="Q137" s="5">
        <v>23.2</v>
      </c>
      <c r="R137" s="5">
        <v>172</v>
      </c>
      <c r="S137" s="5">
        <v>159</v>
      </c>
    </row>
    <row r="138" spans="1:19" x14ac:dyDescent="0.25">
      <c r="A138" s="5" t="s">
        <v>722</v>
      </c>
      <c r="B138" s="5" t="s">
        <v>723</v>
      </c>
      <c r="F138" s="5">
        <v>0</v>
      </c>
      <c r="G138" s="5">
        <v>747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</row>
    <row r="139" spans="1:19" x14ac:dyDescent="0.25">
      <c r="A139" s="5" t="s">
        <v>357</v>
      </c>
      <c r="B139" s="5" t="s">
        <v>724</v>
      </c>
      <c r="C139" s="5">
        <v>44624.030833333331</v>
      </c>
      <c r="D139" s="5">
        <v>44624.05164351852</v>
      </c>
      <c r="E139" s="5" t="s">
        <v>482</v>
      </c>
      <c r="F139" s="5">
        <v>373</v>
      </c>
      <c r="G139" s="5">
        <v>438</v>
      </c>
      <c r="H139" s="5">
        <v>10.79</v>
      </c>
      <c r="I139" s="5">
        <v>490</v>
      </c>
      <c r="J139" s="5">
        <v>439</v>
      </c>
      <c r="K139" s="5">
        <v>207</v>
      </c>
      <c r="L139" s="5">
        <v>98</v>
      </c>
      <c r="M139" s="5">
        <v>74</v>
      </c>
      <c r="N139" s="5">
        <v>93</v>
      </c>
      <c r="O139" s="5">
        <v>57</v>
      </c>
      <c r="P139" s="5">
        <v>28.6</v>
      </c>
      <c r="Q139" s="5">
        <v>21.6</v>
      </c>
      <c r="R139" s="5">
        <v>169</v>
      </c>
      <c r="S139" s="5">
        <v>151</v>
      </c>
    </row>
    <row r="140" spans="1:19" x14ac:dyDescent="0.25">
      <c r="A140" s="5" t="s">
        <v>725</v>
      </c>
      <c r="B140" s="5" t="s">
        <v>726</v>
      </c>
      <c r="C140" s="5">
        <v>44607.976574074077</v>
      </c>
      <c r="D140" s="5">
        <v>44607.997407407405</v>
      </c>
      <c r="E140" s="5" t="s">
        <v>482</v>
      </c>
      <c r="F140" s="5">
        <v>303</v>
      </c>
      <c r="G140" s="5">
        <v>0</v>
      </c>
      <c r="H140" s="5">
        <v>9.9</v>
      </c>
      <c r="I140" s="5">
        <v>411</v>
      </c>
      <c r="J140" s="5">
        <v>379</v>
      </c>
      <c r="K140" s="5">
        <v>168</v>
      </c>
      <c r="L140" s="5">
        <v>124</v>
      </c>
      <c r="M140" s="5">
        <v>80</v>
      </c>
      <c r="N140" s="5">
        <v>84</v>
      </c>
      <c r="O140" s="5">
        <v>49</v>
      </c>
      <c r="P140" s="5">
        <v>27.1</v>
      </c>
      <c r="Q140" s="5">
        <v>19.8</v>
      </c>
      <c r="R140" s="5">
        <v>164</v>
      </c>
      <c r="S140" s="5">
        <v>144</v>
      </c>
    </row>
    <row r="141" spans="1:19" x14ac:dyDescent="0.25">
      <c r="A141" s="5" t="s">
        <v>727</v>
      </c>
      <c r="B141" s="5" t="s">
        <v>728</v>
      </c>
      <c r="F141" s="5">
        <v>0</v>
      </c>
      <c r="G141" s="5">
        <v>440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</row>
    <row r="142" spans="1:19" x14ac:dyDescent="0.25">
      <c r="A142" s="5" t="s">
        <v>449</v>
      </c>
      <c r="B142" s="5" t="s">
        <v>729</v>
      </c>
      <c r="C142" s="5">
        <v>44623.059594907405</v>
      </c>
      <c r="D142" s="5">
        <v>44623.080416666664</v>
      </c>
      <c r="E142" s="5" t="s">
        <v>482</v>
      </c>
      <c r="F142" s="5">
        <v>388</v>
      </c>
      <c r="G142" s="5">
        <v>0</v>
      </c>
      <c r="H142" s="5">
        <v>10.88</v>
      </c>
      <c r="I142" s="5">
        <v>554</v>
      </c>
      <c r="J142" s="5">
        <v>585</v>
      </c>
      <c r="K142" s="5">
        <v>216</v>
      </c>
      <c r="L142" s="5">
        <v>99</v>
      </c>
      <c r="M142" s="5">
        <v>75</v>
      </c>
      <c r="N142" s="5">
        <v>89</v>
      </c>
      <c r="O142" s="5">
        <v>55</v>
      </c>
      <c r="P142" s="5">
        <v>31.7</v>
      </c>
      <c r="Q142" s="5">
        <v>21.8</v>
      </c>
      <c r="R142" s="5">
        <v>174</v>
      </c>
      <c r="S142" s="5">
        <v>161</v>
      </c>
    </row>
    <row r="143" spans="1:19" x14ac:dyDescent="0.25">
      <c r="A143" s="5" t="s">
        <v>730</v>
      </c>
      <c r="B143" s="5" t="s">
        <v>731</v>
      </c>
      <c r="F143" s="5">
        <v>0</v>
      </c>
      <c r="G143" s="5">
        <v>537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</row>
    <row r="144" spans="1:19" x14ac:dyDescent="0.25">
      <c r="A144" s="5" t="s">
        <v>732</v>
      </c>
      <c r="B144" s="5" t="s">
        <v>733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</row>
    <row r="145" spans="1:19" x14ac:dyDescent="0.25">
      <c r="A145" s="5" t="s">
        <v>734</v>
      </c>
      <c r="B145" s="5" t="s">
        <v>735</v>
      </c>
      <c r="F145" s="5">
        <v>0</v>
      </c>
      <c r="G145" s="5">
        <v>356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</row>
    <row r="146" spans="1:19" x14ac:dyDescent="0.25">
      <c r="A146" s="5" t="s">
        <v>736</v>
      </c>
      <c r="B146" s="5" t="s">
        <v>737</v>
      </c>
      <c r="F146" s="5">
        <v>0</v>
      </c>
      <c r="G146" s="5">
        <v>304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</row>
    <row r="147" spans="1:19" x14ac:dyDescent="0.25">
      <c r="A147" s="5" t="s">
        <v>738</v>
      </c>
      <c r="B147" s="5" t="s">
        <v>739</v>
      </c>
      <c r="F147" s="5">
        <v>0</v>
      </c>
      <c r="G147" s="5">
        <v>359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</row>
    <row r="148" spans="1:19" x14ac:dyDescent="0.25">
      <c r="A148" s="5" t="s">
        <v>740</v>
      </c>
      <c r="B148" s="5" t="s">
        <v>741</v>
      </c>
      <c r="F148" s="5">
        <v>0</v>
      </c>
      <c r="G148" s="5">
        <v>360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</row>
    <row r="149" spans="1:19" x14ac:dyDescent="0.25">
      <c r="A149" s="5" t="s">
        <v>742</v>
      </c>
      <c r="B149" s="5" t="s">
        <v>743</v>
      </c>
      <c r="C149" s="5">
        <v>44592.482627314814</v>
      </c>
      <c r="D149" s="5">
        <v>44592.503472222219</v>
      </c>
      <c r="E149" s="5" t="s">
        <v>482</v>
      </c>
      <c r="F149" s="5">
        <v>234</v>
      </c>
      <c r="G149" s="5">
        <v>0</v>
      </c>
      <c r="H149" s="5">
        <v>8.9</v>
      </c>
      <c r="I149" s="5">
        <v>337</v>
      </c>
      <c r="J149" s="5">
        <v>434</v>
      </c>
      <c r="K149" s="5">
        <v>130</v>
      </c>
      <c r="L149" s="5">
        <v>180</v>
      </c>
      <c r="M149" s="5">
        <v>76</v>
      </c>
      <c r="N149" s="5">
        <v>66</v>
      </c>
      <c r="O149" s="5">
        <v>45</v>
      </c>
      <c r="P149" s="5">
        <v>28.5</v>
      </c>
      <c r="Q149" s="5">
        <v>17.8</v>
      </c>
      <c r="R149" s="5">
        <v>0</v>
      </c>
      <c r="S149" s="5">
        <v>0</v>
      </c>
    </row>
    <row r="150" spans="1:19" x14ac:dyDescent="0.25">
      <c r="A150" s="5" t="s">
        <v>152</v>
      </c>
      <c r="B150" s="5" t="s">
        <v>744</v>
      </c>
      <c r="C150" s="5">
        <v>44624.319733796299</v>
      </c>
      <c r="D150" s="5">
        <v>44624.340532407405</v>
      </c>
      <c r="E150" s="5" t="s">
        <v>482</v>
      </c>
      <c r="F150" s="5">
        <v>414</v>
      </c>
      <c r="G150" s="5">
        <v>443</v>
      </c>
      <c r="H150" s="5">
        <v>11.14</v>
      </c>
      <c r="I150" s="5">
        <v>0</v>
      </c>
      <c r="J150" s="5">
        <v>514</v>
      </c>
      <c r="K150" s="5">
        <v>230</v>
      </c>
      <c r="L150" s="5">
        <v>128</v>
      </c>
      <c r="M150" s="5">
        <v>78</v>
      </c>
      <c r="N150" s="5">
        <v>100</v>
      </c>
      <c r="O150" s="5">
        <v>58</v>
      </c>
      <c r="P150" s="5">
        <v>30.3</v>
      </c>
      <c r="Q150" s="5">
        <v>22.3</v>
      </c>
      <c r="R150" s="5">
        <v>160</v>
      </c>
      <c r="S150" s="5">
        <v>142</v>
      </c>
    </row>
    <row r="151" spans="1:19" x14ac:dyDescent="0.25">
      <c r="A151" s="5" t="s">
        <v>745</v>
      </c>
      <c r="B151" s="5" t="s">
        <v>746</v>
      </c>
      <c r="F151" s="5">
        <v>0</v>
      </c>
      <c r="G151" s="5">
        <v>501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</row>
    <row r="152" spans="1:19" x14ac:dyDescent="0.25">
      <c r="A152" s="5" t="s">
        <v>747</v>
      </c>
      <c r="B152" s="5" t="s">
        <v>748</v>
      </c>
      <c r="C152" s="5">
        <v>44595.837581018517</v>
      </c>
      <c r="D152" s="5">
        <v>44595.858391203707</v>
      </c>
      <c r="E152" s="5" t="s">
        <v>482</v>
      </c>
      <c r="F152" s="5">
        <v>266</v>
      </c>
      <c r="G152" s="5">
        <v>358</v>
      </c>
      <c r="H152" s="5">
        <v>9.31</v>
      </c>
      <c r="I152" s="5">
        <v>0</v>
      </c>
      <c r="J152" s="5">
        <v>418</v>
      </c>
      <c r="K152" s="5">
        <v>148</v>
      </c>
      <c r="L152" s="5">
        <v>162</v>
      </c>
      <c r="M152" s="5">
        <v>81</v>
      </c>
      <c r="N152" s="5">
        <v>63</v>
      </c>
      <c r="O152" s="5">
        <v>43</v>
      </c>
      <c r="P152" s="5">
        <v>28.1</v>
      </c>
      <c r="Q152" s="5">
        <v>18.600000000000001</v>
      </c>
      <c r="R152" s="5">
        <v>158</v>
      </c>
      <c r="S152" s="5">
        <v>132</v>
      </c>
    </row>
    <row r="153" spans="1:19" x14ac:dyDescent="0.25">
      <c r="A153" s="5" t="s">
        <v>749</v>
      </c>
      <c r="B153" s="5" t="s">
        <v>750</v>
      </c>
      <c r="F153" s="5">
        <v>0</v>
      </c>
      <c r="G153" s="5">
        <v>421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</row>
    <row r="154" spans="1:19" x14ac:dyDescent="0.25">
      <c r="A154" s="5" t="s">
        <v>751</v>
      </c>
      <c r="B154" s="5" t="s">
        <v>752</v>
      </c>
      <c r="F154" s="5">
        <v>0</v>
      </c>
      <c r="G154" s="5">
        <v>466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</row>
    <row r="155" spans="1:19" x14ac:dyDescent="0.25">
      <c r="A155" s="5" t="s">
        <v>753</v>
      </c>
      <c r="B155" s="5" t="s">
        <v>754</v>
      </c>
      <c r="C155" s="5">
        <v>44600.92765046296</v>
      </c>
      <c r="D155" s="5">
        <v>44600.948472222219</v>
      </c>
      <c r="E155" s="5" t="s">
        <v>482</v>
      </c>
      <c r="F155" s="5">
        <v>417</v>
      </c>
      <c r="G155" s="5">
        <v>465</v>
      </c>
      <c r="H155" s="5">
        <v>11.16</v>
      </c>
      <c r="I155" s="5">
        <v>567</v>
      </c>
      <c r="J155" s="5">
        <v>611</v>
      </c>
      <c r="K155" s="5">
        <v>232</v>
      </c>
      <c r="L155" s="5">
        <v>124</v>
      </c>
      <c r="M155" s="5">
        <v>88</v>
      </c>
      <c r="N155" s="5">
        <v>70</v>
      </c>
      <c r="O155" s="5">
        <v>50</v>
      </c>
      <c r="P155" s="5">
        <v>32.200000000000003</v>
      </c>
      <c r="Q155" s="5">
        <v>22.3</v>
      </c>
      <c r="R155" s="5">
        <v>0</v>
      </c>
      <c r="S155" s="5">
        <v>0</v>
      </c>
    </row>
    <row r="156" spans="1:19" x14ac:dyDescent="0.25">
      <c r="A156" s="5" t="s">
        <v>755</v>
      </c>
      <c r="B156" s="5" t="s">
        <v>756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</row>
    <row r="157" spans="1:19" x14ac:dyDescent="0.25">
      <c r="A157" s="5" t="s">
        <v>132</v>
      </c>
      <c r="B157" s="5" t="s">
        <v>757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</row>
    <row r="158" spans="1:19" x14ac:dyDescent="0.25">
      <c r="A158" s="5" t="s">
        <v>758</v>
      </c>
      <c r="B158" s="5" t="s">
        <v>759</v>
      </c>
      <c r="F158" s="5">
        <v>0</v>
      </c>
      <c r="G158" s="5">
        <v>204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</row>
    <row r="159" spans="1:19" x14ac:dyDescent="0.25">
      <c r="A159" s="5" t="s">
        <v>760</v>
      </c>
      <c r="B159" s="5" t="s">
        <v>761</v>
      </c>
      <c r="F159" s="5">
        <v>0</v>
      </c>
      <c r="G159" s="5">
        <v>324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</row>
    <row r="160" spans="1:19" x14ac:dyDescent="0.25">
      <c r="A160" s="5" t="s">
        <v>762</v>
      </c>
      <c r="B160" s="5" t="s">
        <v>763</v>
      </c>
      <c r="F160" s="5">
        <v>0</v>
      </c>
      <c r="G160" s="5">
        <v>361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</row>
    <row r="161" spans="1:19" x14ac:dyDescent="0.25">
      <c r="A161" s="5" t="s">
        <v>170</v>
      </c>
      <c r="B161" s="5" t="s">
        <v>764</v>
      </c>
      <c r="C161" s="5">
        <v>44624.478645833333</v>
      </c>
      <c r="D161" s="5">
        <v>44624.499525462961</v>
      </c>
      <c r="E161" s="5" t="s">
        <v>482</v>
      </c>
      <c r="F161" s="5">
        <v>502</v>
      </c>
      <c r="G161" s="5">
        <v>511</v>
      </c>
      <c r="H161" s="5">
        <v>12.07</v>
      </c>
      <c r="I161" s="5">
        <v>629</v>
      </c>
      <c r="J161" s="5">
        <v>612</v>
      </c>
      <c r="K161" s="5">
        <v>279</v>
      </c>
      <c r="L161" s="5">
        <v>113</v>
      </c>
      <c r="M161" s="5">
        <v>78</v>
      </c>
      <c r="N161" s="5">
        <v>94</v>
      </c>
      <c r="O161" s="5">
        <v>60</v>
      </c>
      <c r="P161" s="5">
        <v>32.299999999999997</v>
      </c>
      <c r="Q161" s="5">
        <v>24.1</v>
      </c>
      <c r="R161" s="5">
        <v>180</v>
      </c>
      <c r="S161" s="5">
        <v>157</v>
      </c>
    </row>
    <row r="162" spans="1:19" x14ac:dyDescent="0.25">
      <c r="A162" s="5" t="s">
        <v>765</v>
      </c>
      <c r="B162" s="5" t="s">
        <v>766</v>
      </c>
      <c r="C162" s="5">
        <v>44614.754490740743</v>
      </c>
      <c r="D162" s="5">
        <v>44614.775312500002</v>
      </c>
      <c r="E162" s="5" t="s">
        <v>482</v>
      </c>
      <c r="F162" s="5">
        <v>389</v>
      </c>
      <c r="G162" s="5">
        <v>0</v>
      </c>
      <c r="H162" s="5">
        <v>10.82</v>
      </c>
      <c r="I162" s="5">
        <v>524</v>
      </c>
      <c r="J162" s="5">
        <v>536</v>
      </c>
      <c r="K162" s="5">
        <v>216</v>
      </c>
      <c r="L162" s="5">
        <v>130</v>
      </c>
      <c r="M162" s="5">
        <v>83</v>
      </c>
      <c r="N162" s="5">
        <v>67</v>
      </c>
      <c r="O162" s="5">
        <v>51</v>
      </c>
      <c r="P162" s="5">
        <v>30.8</v>
      </c>
      <c r="Q162" s="5">
        <v>21.6</v>
      </c>
      <c r="R162" s="5">
        <v>189</v>
      </c>
      <c r="S162" s="5">
        <v>151</v>
      </c>
    </row>
    <row r="163" spans="1:19" x14ac:dyDescent="0.25">
      <c r="A163" s="5" t="s">
        <v>767</v>
      </c>
      <c r="B163" s="5" t="s">
        <v>768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</row>
    <row r="164" spans="1:19" x14ac:dyDescent="0.25">
      <c r="A164" s="5" t="s">
        <v>769</v>
      </c>
      <c r="B164" s="5" t="s">
        <v>770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</row>
    <row r="165" spans="1:19" x14ac:dyDescent="0.25">
      <c r="A165" s="5" t="s">
        <v>114</v>
      </c>
      <c r="B165" s="5" t="s">
        <v>771</v>
      </c>
      <c r="C165" s="5">
        <v>44624.483124999999</v>
      </c>
      <c r="D165" s="5">
        <v>44624.503946759258</v>
      </c>
      <c r="E165" s="5" t="s">
        <v>482</v>
      </c>
      <c r="F165" s="5">
        <v>561</v>
      </c>
      <c r="G165" s="5">
        <v>594</v>
      </c>
      <c r="H165" s="5">
        <v>12.09</v>
      </c>
      <c r="I165" s="5">
        <v>799</v>
      </c>
      <c r="J165" s="5">
        <v>706</v>
      </c>
      <c r="K165" s="5">
        <v>312</v>
      </c>
      <c r="L165" s="5">
        <v>103</v>
      </c>
      <c r="M165" s="5">
        <v>46</v>
      </c>
      <c r="N165" s="5">
        <v>100</v>
      </c>
      <c r="O165" s="5">
        <v>97</v>
      </c>
      <c r="P165" s="5">
        <v>33.9</v>
      </c>
      <c r="Q165" s="5">
        <v>24.2</v>
      </c>
      <c r="R165" s="5">
        <v>0</v>
      </c>
      <c r="S165" s="5">
        <v>0</v>
      </c>
    </row>
    <row r="166" spans="1:19" x14ac:dyDescent="0.25">
      <c r="A166" s="5" t="s">
        <v>772</v>
      </c>
      <c r="B166" s="5" t="s">
        <v>773</v>
      </c>
      <c r="F166" s="5">
        <v>0</v>
      </c>
      <c r="G166" s="5">
        <v>464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</row>
    <row r="167" spans="1:19" x14ac:dyDescent="0.25">
      <c r="A167" s="5" t="s">
        <v>774</v>
      </c>
      <c r="B167" s="5" t="s">
        <v>775</v>
      </c>
      <c r="F167" s="5">
        <v>0</v>
      </c>
      <c r="G167" s="5">
        <v>207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</row>
    <row r="168" spans="1:19" x14ac:dyDescent="0.25">
      <c r="A168" s="5" t="s">
        <v>256</v>
      </c>
      <c r="B168" s="5" t="s">
        <v>776</v>
      </c>
      <c r="C168" s="5">
        <v>44623.561898148146</v>
      </c>
      <c r="D168" s="5">
        <v>44623.582708333335</v>
      </c>
      <c r="E168" s="5" t="s">
        <v>482</v>
      </c>
      <c r="F168" s="5">
        <v>458</v>
      </c>
      <c r="G168" s="5">
        <v>547</v>
      </c>
      <c r="H168" s="5">
        <v>11.6</v>
      </c>
      <c r="I168" s="5">
        <v>545</v>
      </c>
      <c r="J168" s="5">
        <v>505</v>
      </c>
      <c r="K168" s="5">
        <v>255</v>
      </c>
      <c r="L168" s="5">
        <v>112</v>
      </c>
      <c r="M168" s="5">
        <v>78</v>
      </c>
      <c r="N168" s="5">
        <v>100</v>
      </c>
      <c r="O168" s="5">
        <v>59</v>
      </c>
      <c r="P168" s="5">
        <v>30.1</v>
      </c>
      <c r="Q168" s="5">
        <v>23.2</v>
      </c>
      <c r="R168" s="5">
        <v>156</v>
      </c>
      <c r="S168" s="5">
        <v>148</v>
      </c>
    </row>
    <row r="169" spans="1:19" x14ac:dyDescent="0.25">
      <c r="A169" s="5" t="s">
        <v>777</v>
      </c>
      <c r="B169" s="5" t="s">
        <v>778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</row>
    <row r="170" spans="1:19" x14ac:dyDescent="0.25">
      <c r="A170" s="5" t="s">
        <v>779</v>
      </c>
      <c r="B170" s="5" t="s">
        <v>780</v>
      </c>
      <c r="C170" s="5">
        <v>44595.938032407408</v>
      </c>
      <c r="D170" s="5">
        <v>44595.95884259259</v>
      </c>
      <c r="E170" s="5" t="s">
        <v>482</v>
      </c>
      <c r="F170" s="5">
        <v>240</v>
      </c>
      <c r="G170" s="5">
        <v>358</v>
      </c>
      <c r="H170" s="5">
        <v>8.7799999999999994</v>
      </c>
      <c r="I170" s="5">
        <v>508</v>
      </c>
      <c r="J170" s="5">
        <v>347</v>
      </c>
      <c r="K170" s="5">
        <v>134</v>
      </c>
      <c r="L170" s="5">
        <v>121</v>
      </c>
      <c r="M170" s="5">
        <v>76</v>
      </c>
      <c r="N170" s="5">
        <v>70</v>
      </c>
      <c r="O170" s="5">
        <v>45</v>
      </c>
      <c r="P170" s="5">
        <v>26.3</v>
      </c>
      <c r="Q170" s="5">
        <v>17.600000000000001</v>
      </c>
      <c r="R170" s="5">
        <v>175</v>
      </c>
      <c r="S170" s="5">
        <v>145</v>
      </c>
    </row>
    <row r="171" spans="1:19" x14ac:dyDescent="0.25">
      <c r="A171" s="5" t="s">
        <v>781</v>
      </c>
      <c r="B171" s="5" t="s">
        <v>782</v>
      </c>
      <c r="C171" s="5">
        <v>44623.746689814812</v>
      </c>
      <c r="D171" s="5">
        <v>44623.767488425925</v>
      </c>
      <c r="E171" s="5" t="s">
        <v>482</v>
      </c>
      <c r="F171" s="5">
        <v>401</v>
      </c>
      <c r="G171" s="5">
        <v>0</v>
      </c>
      <c r="H171" s="5">
        <v>11.13</v>
      </c>
      <c r="I171" s="5">
        <v>624</v>
      </c>
      <c r="J171" s="5">
        <v>309</v>
      </c>
      <c r="K171" s="5">
        <v>223</v>
      </c>
      <c r="L171" s="5">
        <v>88</v>
      </c>
      <c r="M171" s="5">
        <v>76</v>
      </c>
      <c r="N171" s="5">
        <v>59</v>
      </c>
      <c r="O171" s="5">
        <v>55</v>
      </c>
      <c r="P171" s="5">
        <v>25.2</v>
      </c>
      <c r="Q171" s="5">
        <v>22.3</v>
      </c>
      <c r="R171" s="5">
        <v>182</v>
      </c>
      <c r="S171" s="5">
        <v>173</v>
      </c>
    </row>
    <row r="172" spans="1:19" x14ac:dyDescent="0.25">
      <c r="A172" s="5" t="s">
        <v>783</v>
      </c>
      <c r="B172" s="5" t="s">
        <v>784</v>
      </c>
      <c r="F172" s="5">
        <v>0</v>
      </c>
      <c r="G172" s="5">
        <v>257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</row>
    <row r="173" spans="1:19" x14ac:dyDescent="0.25">
      <c r="A173" s="5" t="s">
        <v>785</v>
      </c>
      <c r="B173" s="5" t="s">
        <v>786</v>
      </c>
      <c r="F173" s="5">
        <v>0</v>
      </c>
      <c r="G173" s="5">
        <v>284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</row>
    <row r="174" spans="1:19" x14ac:dyDescent="0.25">
      <c r="A174" s="5" t="s">
        <v>787</v>
      </c>
      <c r="B174" s="5" t="s">
        <v>788</v>
      </c>
      <c r="F174" s="5">
        <v>0</v>
      </c>
      <c r="G174" s="5">
        <v>341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</row>
    <row r="175" spans="1:19" x14ac:dyDescent="0.25">
      <c r="A175" s="5" t="s">
        <v>789</v>
      </c>
      <c r="B175" s="5" t="s">
        <v>790</v>
      </c>
      <c r="F175" s="5">
        <v>0</v>
      </c>
      <c r="G175" s="5">
        <v>562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</row>
    <row r="176" spans="1:19" x14ac:dyDescent="0.25">
      <c r="A176" s="5" t="s">
        <v>791</v>
      </c>
      <c r="B176" s="5" t="s">
        <v>792</v>
      </c>
      <c r="C176" s="5">
        <v>44591.843518518515</v>
      </c>
      <c r="D176" s="5">
        <v>44591.864305555559</v>
      </c>
      <c r="E176" s="5" t="s">
        <v>482</v>
      </c>
      <c r="F176" s="5">
        <v>324</v>
      </c>
      <c r="G176" s="5">
        <v>0</v>
      </c>
      <c r="H176" s="5">
        <v>10.18</v>
      </c>
      <c r="I176" s="5">
        <v>424</v>
      </c>
      <c r="J176" s="5">
        <v>304</v>
      </c>
      <c r="K176" s="5">
        <v>180</v>
      </c>
      <c r="L176" s="5">
        <v>113</v>
      </c>
      <c r="M176" s="5">
        <v>85</v>
      </c>
      <c r="N176" s="5">
        <v>69</v>
      </c>
      <c r="O176" s="5">
        <v>49</v>
      </c>
      <c r="P176" s="5">
        <v>25</v>
      </c>
      <c r="Q176" s="5">
        <v>20.399999999999999</v>
      </c>
      <c r="R176" s="5">
        <v>168</v>
      </c>
      <c r="S176" s="5">
        <v>147</v>
      </c>
    </row>
    <row r="177" spans="1:19" x14ac:dyDescent="0.25">
      <c r="A177" s="5" t="s">
        <v>793</v>
      </c>
      <c r="B177" s="5" t="s">
        <v>794</v>
      </c>
      <c r="F177" s="5">
        <v>0</v>
      </c>
      <c r="G177" s="5">
        <v>526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</row>
    <row r="178" spans="1:19" x14ac:dyDescent="0.25">
      <c r="A178" s="5" t="s">
        <v>795</v>
      </c>
      <c r="B178" s="5" t="s">
        <v>796</v>
      </c>
      <c r="C178" s="5">
        <v>44594.076412037037</v>
      </c>
      <c r="D178" s="5">
        <v>44594.097222222219</v>
      </c>
      <c r="E178" s="5" t="s">
        <v>482</v>
      </c>
      <c r="F178" s="5">
        <v>343</v>
      </c>
      <c r="G178" s="5">
        <v>430</v>
      </c>
      <c r="H178" s="5">
        <v>10.4</v>
      </c>
      <c r="I178" s="5">
        <v>507</v>
      </c>
      <c r="J178" s="5">
        <v>381</v>
      </c>
      <c r="K178" s="5">
        <v>191</v>
      </c>
      <c r="L178" s="5">
        <v>123</v>
      </c>
      <c r="M178" s="5">
        <v>79</v>
      </c>
      <c r="N178" s="5">
        <v>71</v>
      </c>
      <c r="O178" s="5">
        <v>51</v>
      </c>
      <c r="P178" s="5">
        <v>27.2</v>
      </c>
      <c r="Q178" s="5">
        <v>20.8</v>
      </c>
      <c r="R178" s="5">
        <v>173</v>
      </c>
      <c r="S178" s="5">
        <v>156</v>
      </c>
    </row>
    <row r="179" spans="1:19" x14ac:dyDescent="0.25">
      <c r="A179" s="5" t="s">
        <v>87</v>
      </c>
      <c r="B179" s="5" t="s">
        <v>797</v>
      </c>
      <c r="C179" s="5">
        <v>44624.131157407406</v>
      </c>
      <c r="D179" s="5">
        <v>44624.151979166665</v>
      </c>
      <c r="E179" s="5" t="s">
        <v>482</v>
      </c>
      <c r="F179" s="5">
        <v>384</v>
      </c>
      <c r="G179" s="5">
        <v>389</v>
      </c>
      <c r="H179" s="5">
        <v>10.88</v>
      </c>
      <c r="I179" s="5">
        <v>530</v>
      </c>
      <c r="J179" s="5">
        <v>424</v>
      </c>
      <c r="K179" s="5">
        <v>213</v>
      </c>
      <c r="L179" s="5">
        <v>123</v>
      </c>
      <c r="M179" s="5">
        <v>77</v>
      </c>
      <c r="N179" s="5">
        <v>87</v>
      </c>
      <c r="O179" s="5">
        <v>56</v>
      </c>
      <c r="P179" s="5">
        <v>28.3</v>
      </c>
      <c r="Q179" s="5">
        <v>21.8</v>
      </c>
      <c r="R179" s="5">
        <v>0</v>
      </c>
      <c r="S179" s="5">
        <v>0</v>
      </c>
    </row>
    <row r="180" spans="1:19" x14ac:dyDescent="0.25">
      <c r="A180" s="5" t="s">
        <v>798</v>
      </c>
      <c r="B180" s="5" t="s">
        <v>799</v>
      </c>
      <c r="F180" s="5">
        <v>0</v>
      </c>
      <c r="G180" s="5">
        <v>380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</row>
    <row r="181" spans="1:19" x14ac:dyDescent="0.25">
      <c r="A181" s="5" t="s">
        <v>800</v>
      </c>
      <c r="B181" s="5" t="s">
        <v>801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</row>
    <row r="182" spans="1:19" x14ac:dyDescent="0.25">
      <c r="A182" s="5" t="s">
        <v>802</v>
      </c>
      <c r="B182" s="5" t="s">
        <v>803</v>
      </c>
      <c r="F182" s="5">
        <v>0</v>
      </c>
      <c r="G182" s="5">
        <v>247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</row>
    <row r="183" spans="1:19" x14ac:dyDescent="0.25">
      <c r="A183" s="5" t="s">
        <v>804</v>
      </c>
      <c r="B183" s="5" t="s">
        <v>805</v>
      </c>
      <c r="F183" s="5">
        <v>0</v>
      </c>
      <c r="G183" s="5">
        <v>311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</row>
    <row r="184" spans="1:19" x14ac:dyDescent="0.25">
      <c r="A184" s="5" t="s">
        <v>806</v>
      </c>
      <c r="B184" s="5" t="s">
        <v>807</v>
      </c>
      <c r="F184" s="5">
        <v>0</v>
      </c>
      <c r="G184" s="5">
        <v>534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</row>
    <row r="185" spans="1:19" x14ac:dyDescent="0.25">
      <c r="A185" s="5" t="s">
        <v>39</v>
      </c>
      <c r="B185" s="5" t="s">
        <v>808</v>
      </c>
      <c r="F185" s="5">
        <v>0</v>
      </c>
      <c r="G185" s="5">
        <v>314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</row>
    <row r="186" spans="1:19" x14ac:dyDescent="0.25">
      <c r="A186" s="5" t="s">
        <v>809</v>
      </c>
      <c r="B186" s="5" t="s">
        <v>810</v>
      </c>
      <c r="F186" s="5">
        <v>0</v>
      </c>
      <c r="G186" s="5">
        <v>464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</row>
    <row r="187" spans="1:19" x14ac:dyDescent="0.25">
      <c r="A187" s="5" t="s">
        <v>811</v>
      </c>
      <c r="B187" s="5" t="s">
        <v>812</v>
      </c>
      <c r="F187" s="5">
        <v>0</v>
      </c>
      <c r="G187" s="5">
        <v>454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</row>
    <row r="188" spans="1:19" x14ac:dyDescent="0.25">
      <c r="A188" s="5" t="s">
        <v>813</v>
      </c>
      <c r="B188" s="5" t="s">
        <v>814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</row>
    <row r="189" spans="1:19" x14ac:dyDescent="0.25">
      <c r="A189" s="5" t="s">
        <v>815</v>
      </c>
      <c r="B189" s="5" t="s">
        <v>816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</row>
    <row r="190" spans="1:19" x14ac:dyDescent="0.25">
      <c r="A190" s="5" t="s">
        <v>817</v>
      </c>
      <c r="B190" s="5" t="s">
        <v>818</v>
      </c>
      <c r="F190" s="5">
        <v>0</v>
      </c>
      <c r="G190" s="5">
        <v>250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</row>
    <row r="191" spans="1:19" x14ac:dyDescent="0.25">
      <c r="A191" s="5" t="s">
        <v>819</v>
      </c>
      <c r="B191" s="5" t="s">
        <v>820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</row>
    <row r="192" spans="1:19" x14ac:dyDescent="0.25">
      <c r="A192" s="5" t="s">
        <v>821</v>
      </c>
      <c r="B192" s="5" t="s">
        <v>822</v>
      </c>
      <c r="F192" s="5">
        <v>0</v>
      </c>
      <c r="G192" s="5">
        <v>551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</row>
    <row r="193" spans="1:19" x14ac:dyDescent="0.25">
      <c r="A193" s="5" t="s">
        <v>823</v>
      </c>
      <c r="B193" s="5" t="s">
        <v>824</v>
      </c>
      <c r="F193" s="5">
        <v>0</v>
      </c>
      <c r="G193" s="5">
        <v>478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</row>
    <row r="194" spans="1:19" x14ac:dyDescent="0.25">
      <c r="A194" s="5" t="s">
        <v>825</v>
      </c>
      <c r="B194" s="5" t="s">
        <v>826</v>
      </c>
      <c r="C194" s="5">
        <v>44624.129374999997</v>
      </c>
      <c r="D194" s="5">
        <v>44624.150185185186</v>
      </c>
      <c r="E194" s="5" t="s">
        <v>482</v>
      </c>
      <c r="F194" s="5">
        <v>402</v>
      </c>
      <c r="G194" s="5">
        <v>387</v>
      </c>
      <c r="H194" s="5">
        <v>11.15</v>
      </c>
      <c r="I194" s="5">
        <v>514</v>
      </c>
      <c r="J194" s="5">
        <v>399</v>
      </c>
      <c r="K194" s="5">
        <v>224</v>
      </c>
      <c r="L194" s="5">
        <v>108</v>
      </c>
      <c r="M194" s="5">
        <v>87</v>
      </c>
      <c r="N194" s="5">
        <v>55</v>
      </c>
      <c r="O194" s="5">
        <v>50</v>
      </c>
      <c r="P194" s="5">
        <v>27.6</v>
      </c>
      <c r="Q194" s="5">
        <v>22.3</v>
      </c>
      <c r="R194" s="5">
        <v>187</v>
      </c>
      <c r="S194" s="5">
        <v>168</v>
      </c>
    </row>
    <row r="195" spans="1:19" x14ac:dyDescent="0.25">
      <c r="A195" s="5" t="s">
        <v>827</v>
      </c>
      <c r="B195" s="5" t="s">
        <v>828</v>
      </c>
      <c r="C195" s="5">
        <v>44623.171666666669</v>
      </c>
      <c r="D195" s="5">
        <v>44623.192499999997</v>
      </c>
      <c r="E195" s="5" t="s">
        <v>482</v>
      </c>
      <c r="F195" s="5">
        <v>214</v>
      </c>
      <c r="G195" s="5">
        <v>385</v>
      </c>
      <c r="H195" s="5">
        <v>8.51</v>
      </c>
      <c r="I195" s="5">
        <v>0</v>
      </c>
      <c r="J195" s="5">
        <v>380</v>
      </c>
      <c r="K195" s="5">
        <v>119</v>
      </c>
      <c r="L195" s="5">
        <v>121</v>
      </c>
      <c r="M195" s="5">
        <v>78</v>
      </c>
      <c r="N195" s="5">
        <v>75</v>
      </c>
      <c r="O195" s="5">
        <v>42</v>
      </c>
      <c r="P195" s="5">
        <v>27.2</v>
      </c>
      <c r="Q195" s="5">
        <v>17</v>
      </c>
      <c r="R195" s="5">
        <v>172</v>
      </c>
      <c r="S195" s="5">
        <v>122</v>
      </c>
    </row>
    <row r="196" spans="1:19" x14ac:dyDescent="0.25">
      <c r="A196" s="5" t="s">
        <v>315</v>
      </c>
      <c r="B196" s="5" t="s">
        <v>829</v>
      </c>
      <c r="C196" s="5">
        <v>44623.182025462964</v>
      </c>
      <c r="D196" s="5">
        <v>44623.202835648146</v>
      </c>
      <c r="E196" s="5" t="s">
        <v>482</v>
      </c>
      <c r="F196" s="5">
        <v>427</v>
      </c>
      <c r="G196" s="5">
        <v>435</v>
      </c>
      <c r="H196" s="5">
        <v>11.23</v>
      </c>
      <c r="I196" s="5">
        <v>602</v>
      </c>
      <c r="J196" s="5">
        <v>601</v>
      </c>
      <c r="K196" s="5">
        <v>238</v>
      </c>
      <c r="L196" s="5">
        <v>117</v>
      </c>
      <c r="M196" s="5">
        <v>76</v>
      </c>
      <c r="N196" s="5">
        <v>92</v>
      </c>
      <c r="O196" s="5">
        <v>61</v>
      </c>
      <c r="P196" s="5">
        <v>32</v>
      </c>
      <c r="Q196" s="5">
        <v>22.4</v>
      </c>
      <c r="R196" s="5">
        <v>0</v>
      </c>
      <c r="S196" s="5">
        <v>0</v>
      </c>
    </row>
    <row r="197" spans="1:19" x14ac:dyDescent="0.25">
      <c r="A197" s="5" t="s">
        <v>830</v>
      </c>
      <c r="B197" s="5" t="s">
        <v>831</v>
      </c>
      <c r="F197" s="5">
        <v>0</v>
      </c>
      <c r="G197" s="5">
        <v>274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</row>
    <row r="198" spans="1:19" x14ac:dyDescent="0.25">
      <c r="A198" s="5" t="s">
        <v>98</v>
      </c>
      <c r="B198" s="5" t="s">
        <v>832</v>
      </c>
      <c r="C198" s="5">
        <v>44623.967083333337</v>
      </c>
      <c r="D198" s="5">
        <v>44623.987916666665</v>
      </c>
      <c r="E198" s="5" t="s">
        <v>482</v>
      </c>
      <c r="F198" s="5">
        <v>301</v>
      </c>
      <c r="G198" s="5">
        <v>0</v>
      </c>
      <c r="H198" s="5">
        <v>9.9</v>
      </c>
      <c r="I198" s="5">
        <v>477</v>
      </c>
      <c r="J198" s="5">
        <v>292</v>
      </c>
      <c r="K198" s="5">
        <v>167</v>
      </c>
      <c r="L198" s="5">
        <v>112</v>
      </c>
      <c r="M198" s="5">
        <v>76</v>
      </c>
      <c r="N198" s="5">
        <v>63</v>
      </c>
      <c r="O198" s="5">
        <v>50</v>
      </c>
      <c r="P198" s="5">
        <v>24.7</v>
      </c>
      <c r="Q198" s="5">
        <v>19.8</v>
      </c>
      <c r="R198" s="5">
        <v>160</v>
      </c>
      <c r="S198" s="5">
        <v>146</v>
      </c>
    </row>
    <row r="199" spans="1:19" x14ac:dyDescent="0.25">
      <c r="A199" s="5" t="s">
        <v>194</v>
      </c>
      <c r="B199" s="5" t="s">
        <v>833</v>
      </c>
      <c r="C199" s="5">
        <v>44623.986377314817</v>
      </c>
      <c r="D199" s="5">
        <v>44624.007222222222</v>
      </c>
      <c r="E199" s="5" t="s">
        <v>482</v>
      </c>
      <c r="F199" s="5">
        <v>364</v>
      </c>
      <c r="G199" s="5">
        <v>0</v>
      </c>
      <c r="H199" s="5">
        <v>10.62</v>
      </c>
      <c r="I199" s="5">
        <v>0</v>
      </c>
      <c r="J199" s="5">
        <v>372</v>
      </c>
      <c r="K199" s="5">
        <v>202</v>
      </c>
      <c r="L199" s="5">
        <v>115</v>
      </c>
      <c r="M199" s="5">
        <v>77</v>
      </c>
      <c r="N199" s="5">
        <v>76</v>
      </c>
      <c r="O199" s="5">
        <v>54</v>
      </c>
      <c r="P199" s="5">
        <v>27</v>
      </c>
      <c r="Q199" s="5">
        <v>21.2</v>
      </c>
      <c r="R199" s="5">
        <v>189</v>
      </c>
      <c r="S199" s="5">
        <v>172</v>
      </c>
    </row>
    <row r="200" spans="1:19" x14ac:dyDescent="0.25">
      <c r="A200" s="5" t="s">
        <v>834</v>
      </c>
      <c r="B200" s="5" t="s">
        <v>835</v>
      </c>
      <c r="C200" s="5">
        <v>44592.990729166668</v>
      </c>
      <c r="D200" s="5">
        <v>44593.011574074073</v>
      </c>
      <c r="E200" s="5" t="s">
        <v>482</v>
      </c>
      <c r="F200" s="5">
        <v>223</v>
      </c>
      <c r="G200" s="5">
        <v>0</v>
      </c>
      <c r="H200" s="5">
        <v>8.64</v>
      </c>
      <c r="I200" s="5">
        <v>0</v>
      </c>
      <c r="J200" s="5">
        <v>306</v>
      </c>
      <c r="K200" s="5">
        <v>124</v>
      </c>
      <c r="L200" s="5">
        <v>119</v>
      </c>
      <c r="M200" s="5">
        <v>79</v>
      </c>
      <c r="N200" s="5">
        <v>60</v>
      </c>
      <c r="O200" s="5">
        <v>42</v>
      </c>
      <c r="P200" s="5">
        <v>25.1</v>
      </c>
      <c r="Q200" s="5">
        <v>17.3</v>
      </c>
      <c r="R200" s="5">
        <v>165</v>
      </c>
      <c r="S200" s="5">
        <v>135</v>
      </c>
    </row>
    <row r="201" spans="1:19" x14ac:dyDescent="0.25">
      <c r="A201" s="5" t="s">
        <v>836</v>
      </c>
      <c r="B201" s="5" t="s">
        <v>837</v>
      </c>
      <c r="F201" s="5">
        <v>0</v>
      </c>
      <c r="G201" s="5">
        <v>462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</row>
    <row r="202" spans="1:19" x14ac:dyDescent="0.25">
      <c r="A202" s="5" t="s">
        <v>838</v>
      </c>
      <c r="B202" s="5" t="s">
        <v>839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</row>
    <row r="203" spans="1:19" x14ac:dyDescent="0.25">
      <c r="A203" s="5" t="s">
        <v>840</v>
      </c>
      <c r="B203" s="5" t="s">
        <v>841</v>
      </c>
      <c r="F203" s="5">
        <v>0</v>
      </c>
      <c r="G203" s="5">
        <v>426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</row>
    <row r="204" spans="1:19" x14ac:dyDescent="0.25">
      <c r="A204" s="5" t="s">
        <v>842</v>
      </c>
      <c r="B204" s="5" t="s">
        <v>843</v>
      </c>
      <c r="F204" s="5">
        <v>0</v>
      </c>
      <c r="G204" s="5">
        <v>402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</row>
    <row r="205" spans="1:19" x14ac:dyDescent="0.25">
      <c r="A205" s="5" t="s">
        <v>844</v>
      </c>
      <c r="B205" s="5" t="s">
        <v>845</v>
      </c>
      <c r="F205" s="5">
        <v>0</v>
      </c>
      <c r="G205" s="5">
        <v>427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</row>
    <row r="206" spans="1:19" x14ac:dyDescent="0.25">
      <c r="A206" s="5" t="s">
        <v>353</v>
      </c>
      <c r="B206" s="5" t="s">
        <v>846</v>
      </c>
      <c r="C206" s="5">
        <v>44623.515405092592</v>
      </c>
      <c r="D206" s="5">
        <v>44623.536226851851</v>
      </c>
      <c r="E206" s="5" t="s">
        <v>482</v>
      </c>
      <c r="F206" s="5">
        <v>390</v>
      </c>
      <c r="G206" s="5">
        <v>460</v>
      </c>
      <c r="H206" s="5">
        <v>10.93</v>
      </c>
      <c r="I206" s="5">
        <v>540</v>
      </c>
      <c r="J206" s="5">
        <v>447</v>
      </c>
      <c r="K206" s="5">
        <v>216</v>
      </c>
      <c r="L206" s="5">
        <v>125</v>
      </c>
      <c r="M206" s="5">
        <v>78</v>
      </c>
      <c r="N206" s="5">
        <v>73</v>
      </c>
      <c r="O206" s="5">
        <v>54</v>
      </c>
      <c r="P206" s="5">
        <v>28.8</v>
      </c>
      <c r="Q206" s="5">
        <v>21.9</v>
      </c>
      <c r="R206" s="5">
        <v>0</v>
      </c>
      <c r="S206" s="5">
        <v>0</v>
      </c>
    </row>
    <row r="207" spans="1:19" x14ac:dyDescent="0.25">
      <c r="A207" s="5" t="s">
        <v>847</v>
      </c>
      <c r="B207" s="5" t="s">
        <v>848</v>
      </c>
      <c r="F207" s="5">
        <v>0</v>
      </c>
      <c r="G207" s="5">
        <v>481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</row>
    <row r="208" spans="1:19" x14ac:dyDescent="0.25">
      <c r="A208" s="5" t="s">
        <v>849</v>
      </c>
      <c r="B208" s="5" t="s">
        <v>850</v>
      </c>
      <c r="F208" s="5">
        <v>0</v>
      </c>
      <c r="G208" s="5">
        <v>201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</row>
    <row r="209" spans="1:19" x14ac:dyDescent="0.25">
      <c r="A209" s="5" t="s">
        <v>343</v>
      </c>
      <c r="B209" s="5" t="s">
        <v>851</v>
      </c>
      <c r="C209" s="5">
        <v>44623.513124999998</v>
      </c>
      <c r="D209" s="5">
        <v>44623.533958333333</v>
      </c>
      <c r="E209" s="5" t="s">
        <v>482</v>
      </c>
      <c r="F209" s="5">
        <v>417</v>
      </c>
      <c r="G209" s="5">
        <v>0</v>
      </c>
      <c r="H209" s="5">
        <v>11.27</v>
      </c>
      <c r="I209" s="5">
        <v>0</v>
      </c>
      <c r="J209" s="5">
        <v>284</v>
      </c>
      <c r="K209" s="5">
        <v>232</v>
      </c>
      <c r="L209" s="5">
        <v>95</v>
      </c>
      <c r="M209" s="5">
        <v>79</v>
      </c>
      <c r="N209" s="5">
        <v>59</v>
      </c>
      <c r="O209" s="5">
        <v>55</v>
      </c>
      <c r="P209" s="5">
        <v>24.4</v>
      </c>
      <c r="Q209" s="5">
        <v>22.5</v>
      </c>
      <c r="R209" s="5">
        <v>171</v>
      </c>
      <c r="S209" s="5">
        <v>153</v>
      </c>
    </row>
    <row r="210" spans="1:19" x14ac:dyDescent="0.25">
      <c r="A210" s="5" t="s">
        <v>852</v>
      </c>
      <c r="B210" s="5" t="s">
        <v>853</v>
      </c>
      <c r="F210" s="5">
        <v>0</v>
      </c>
      <c r="G210" s="5">
        <v>391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</row>
    <row r="211" spans="1:19" x14ac:dyDescent="0.25">
      <c r="A211" s="5" t="s">
        <v>854</v>
      </c>
      <c r="B211" s="5" t="s">
        <v>855</v>
      </c>
      <c r="F211" s="5">
        <v>0</v>
      </c>
      <c r="G211" s="5">
        <v>15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</row>
    <row r="212" spans="1:19" x14ac:dyDescent="0.25">
      <c r="A212" s="5" t="s">
        <v>856</v>
      </c>
      <c r="B212" s="5" t="s">
        <v>857</v>
      </c>
      <c r="C212" s="5">
        <v>44594.428854166668</v>
      </c>
      <c r="D212" s="5">
        <v>44594.449652777781</v>
      </c>
      <c r="E212" s="5" t="s">
        <v>482</v>
      </c>
      <c r="F212" s="5">
        <v>509</v>
      </c>
      <c r="G212" s="5">
        <v>606</v>
      </c>
      <c r="H212" s="5">
        <v>12.05</v>
      </c>
      <c r="I212" s="5">
        <v>393</v>
      </c>
      <c r="J212" s="5">
        <v>546</v>
      </c>
      <c r="K212" s="5">
        <v>283</v>
      </c>
      <c r="L212" s="5">
        <v>120</v>
      </c>
      <c r="M212" s="5">
        <v>81</v>
      </c>
      <c r="N212" s="5">
        <v>96</v>
      </c>
      <c r="O212" s="5">
        <v>61</v>
      </c>
      <c r="P212" s="5">
        <v>31</v>
      </c>
      <c r="Q212" s="5">
        <v>24.1</v>
      </c>
      <c r="R212" s="5">
        <v>151</v>
      </c>
      <c r="S212" s="5">
        <v>125</v>
      </c>
    </row>
    <row r="213" spans="1:19" x14ac:dyDescent="0.25">
      <c r="A213" s="5" t="s">
        <v>858</v>
      </c>
      <c r="B213" s="5" t="s">
        <v>859</v>
      </c>
      <c r="F213" s="5">
        <v>0</v>
      </c>
      <c r="G213" s="5">
        <v>216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</row>
    <row r="214" spans="1:19" x14ac:dyDescent="0.25">
      <c r="A214" s="5" t="s">
        <v>860</v>
      </c>
      <c r="B214" s="5" t="s">
        <v>861</v>
      </c>
      <c r="C214" s="5">
        <v>44592.803587962961</v>
      </c>
      <c r="D214" s="5">
        <v>44592.822905092595</v>
      </c>
      <c r="E214" s="5" t="s">
        <v>482</v>
      </c>
      <c r="F214" s="5">
        <v>233</v>
      </c>
      <c r="G214" s="5">
        <v>0</v>
      </c>
      <c r="H214" s="5">
        <v>8.48</v>
      </c>
      <c r="I214" s="5">
        <v>341</v>
      </c>
      <c r="J214" s="5">
        <v>320</v>
      </c>
      <c r="K214" s="5">
        <v>139</v>
      </c>
      <c r="L214" s="5">
        <v>119</v>
      </c>
      <c r="M214" s="5">
        <v>75</v>
      </c>
      <c r="N214" s="5">
        <v>58</v>
      </c>
      <c r="O214" s="5">
        <v>46</v>
      </c>
      <c r="P214" s="5">
        <v>25.5</v>
      </c>
      <c r="Q214" s="5">
        <v>18.3</v>
      </c>
      <c r="R214" s="5">
        <v>0</v>
      </c>
      <c r="S214" s="5">
        <v>0</v>
      </c>
    </row>
    <row r="215" spans="1:19" x14ac:dyDescent="0.25">
      <c r="A215" s="5" t="s">
        <v>862</v>
      </c>
      <c r="B215" s="5" t="s">
        <v>863</v>
      </c>
      <c r="C215" s="5">
        <v>44605.420520833337</v>
      </c>
      <c r="D215" s="5">
        <v>44605.441331018519</v>
      </c>
      <c r="E215" s="5" t="s">
        <v>482</v>
      </c>
      <c r="F215" s="5">
        <v>226</v>
      </c>
      <c r="G215" s="5">
        <v>0</v>
      </c>
      <c r="H215" s="5">
        <v>8.81</v>
      </c>
      <c r="I215" s="5">
        <v>325</v>
      </c>
      <c r="J215" s="5">
        <v>250</v>
      </c>
      <c r="K215" s="5">
        <v>126</v>
      </c>
      <c r="L215" s="5">
        <v>119</v>
      </c>
      <c r="M215" s="5">
        <v>79</v>
      </c>
      <c r="N215" s="5">
        <v>63</v>
      </c>
      <c r="O215" s="5">
        <v>43</v>
      </c>
      <c r="P215" s="5">
        <v>23.3</v>
      </c>
      <c r="Q215" s="5">
        <v>17.600000000000001</v>
      </c>
      <c r="R215" s="5">
        <v>0</v>
      </c>
      <c r="S215" s="5">
        <v>0</v>
      </c>
    </row>
    <row r="216" spans="1:19" x14ac:dyDescent="0.25">
      <c r="A216" s="5" t="s">
        <v>864</v>
      </c>
      <c r="B216" s="5" t="s">
        <v>865</v>
      </c>
      <c r="F216" s="5">
        <v>0</v>
      </c>
      <c r="G216" s="5">
        <v>390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</row>
    <row r="217" spans="1:19" x14ac:dyDescent="0.25">
      <c r="A217" s="5" t="s">
        <v>866</v>
      </c>
      <c r="B217" s="5" t="s">
        <v>867</v>
      </c>
      <c r="F217" s="5">
        <v>0</v>
      </c>
      <c r="G217" s="5">
        <v>431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</row>
    <row r="218" spans="1:19" x14ac:dyDescent="0.25">
      <c r="A218" s="5" t="s">
        <v>868</v>
      </c>
      <c r="B218" s="5" t="s">
        <v>869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</row>
    <row r="219" spans="1:19" x14ac:dyDescent="0.25">
      <c r="A219" s="5" t="s">
        <v>349</v>
      </c>
      <c r="B219" s="5" t="s">
        <v>870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</row>
    <row r="220" spans="1:19" x14ac:dyDescent="0.25">
      <c r="A220" s="5" t="s">
        <v>871</v>
      </c>
      <c r="B220" s="5" t="s">
        <v>872</v>
      </c>
      <c r="F220" s="5">
        <v>0</v>
      </c>
      <c r="G220" s="5">
        <v>580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</row>
    <row r="221" spans="1:19" x14ac:dyDescent="0.25">
      <c r="A221" s="5" t="s">
        <v>337</v>
      </c>
      <c r="B221" s="5" t="s">
        <v>873</v>
      </c>
      <c r="C221" s="5">
        <v>44623.469710648147</v>
      </c>
      <c r="D221" s="5">
        <v>44623.490486111114</v>
      </c>
      <c r="E221" s="5" t="s">
        <v>482</v>
      </c>
      <c r="F221" s="5">
        <v>341</v>
      </c>
      <c r="G221" s="5">
        <v>0</v>
      </c>
      <c r="H221" s="5">
        <v>10.3</v>
      </c>
      <c r="I221" s="5">
        <v>498</v>
      </c>
      <c r="J221" s="5">
        <v>573</v>
      </c>
      <c r="K221" s="5">
        <v>189</v>
      </c>
      <c r="L221" s="5">
        <v>129</v>
      </c>
      <c r="M221" s="5">
        <v>78</v>
      </c>
      <c r="N221" s="5">
        <v>74</v>
      </c>
      <c r="O221" s="5">
        <v>51</v>
      </c>
      <c r="P221" s="5">
        <v>31.5</v>
      </c>
      <c r="Q221" s="5">
        <v>20.6</v>
      </c>
      <c r="R221" s="5">
        <v>168</v>
      </c>
      <c r="S221" s="5">
        <v>153</v>
      </c>
    </row>
    <row r="222" spans="1:19" x14ac:dyDescent="0.25">
      <c r="A222" s="5" t="s">
        <v>874</v>
      </c>
      <c r="B222" s="5" t="s">
        <v>875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</row>
    <row r="223" spans="1:19" x14ac:dyDescent="0.25">
      <c r="A223" s="5" t="s">
        <v>292</v>
      </c>
      <c r="B223" s="5" t="s">
        <v>876</v>
      </c>
      <c r="C223" s="5">
        <v>44623.874143518522</v>
      </c>
      <c r="D223" s="5">
        <v>44623.894953703704</v>
      </c>
      <c r="E223" s="5" t="s">
        <v>482</v>
      </c>
      <c r="F223" s="5">
        <v>506</v>
      </c>
      <c r="G223" s="5">
        <v>417</v>
      </c>
      <c r="H223" s="5">
        <v>12.14</v>
      </c>
      <c r="I223" s="5">
        <v>732</v>
      </c>
      <c r="J223" s="5">
        <v>349</v>
      </c>
      <c r="K223" s="5">
        <v>281</v>
      </c>
      <c r="L223" s="5">
        <v>92</v>
      </c>
      <c r="M223" s="5">
        <v>76</v>
      </c>
      <c r="N223" s="5">
        <v>62</v>
      </c>
      <c r="O223" s="5">
        <v>61</v>
      </c>
      <c r="P223" s="5">
        <v>26.3</v>
      </c>
      <c r="Q223" s="5">
        <v>24.3</v>
      </c>
      <c r="R223" s="5">
        <v>0</v>
      </c>
      <c r="S223" s="5">
        <v>0</v>
      </c>
    </row>
    <row r="224" spans="1:19" x14ac:dyDescent="0.25">
      <c r="A224" s="5" t="s">
        <v>877</v>
      </c>
      <c r="B224" s="5" t="s">
        <v>878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</row>
    <row r="225" spans="1:19" x14ac:dyDescent="0.25">
      <c r="A225" s="5" t="s">
        <v>879</v>
      </c>
      <c r="B225" s="5" t="s">
        <v>880</v>
      </c>
      <c r="F225" s="5">
        <v>0</v>
      </c>
      <c r="G225" s="5">
        <v>357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</row>
    <row r="226" spans="1:19" x14ac:dyDescent="0.25">
      <c r="A226" s="5" t="s">
        <v>339</v>
      </c>
      <c r="B226" s="5" t="s">
        <v>881</v>
      </c>
      <c r="C226" s="5">
        <v>44624.225289351853</v>
      </c>
      <c r="D226" s="5">
        <v>44624.246099537035</v>
      </c>
      <c r="E226" s="5" t="s">
        <v>482</v>
      </c>
      <c r="F226" s="5">
        <v>286</v>
      </c>
      <c r="G226" s="5">
        <v>0</v>
      </c>
      <c r="H226" s="5">
        <v>9.7100000000000009</v>
      </c>
      <c r="I226" s="5">
        <v>414</v>
      </c>
      <c r="J226" s="5">
        <v>408</v>
      </c>
      <c r="K226" s="5">
        <v>159</v>
      </c>
      <c r="L226" s="5">
        <v>164</v>
      </c>
      <c r="M226" s="5">
        <v>77</v>
      </c>
      <c r="N226" s="5">
        <v>70</v>
      </c>
      <c r="O226" s="5">
        <v>49</v>
      </c>
      <c r="P226" s="5">
        <v>27.9</v>
      </c>
      <c r="Q226" s="5">
        <v>19.399999999999999</v>
      </c>
      <c r="R226" s="5">
        <v>0</v>
      </c>
      <c r="S226" s="5">
        <v>0</v>
      </c>
    </row>
    <row r="227" spans="1:19" x14ac:dyDescent="0.25">
      <c r="A227" s="5" t="s">
        <v>882</v>
      </c>
      <c r="B227" s="5" t="s">
        <v>883</v>
      </c>
      <c r="F227" s="5">
        <v>0</v>
      </c>
      <c r="G227" s="5">
        <v>345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</row>
    <row r="228" spans="1:19" x14ac:dyDescent="0.25">
      <c r="A228" s="5" t="s">
        <v>884</v>
      </c>
      <c r="B228" s="5" t="s">
        <v>885</v>
      </c>
      <c r="F228" s="5">
        <v>0</v>
      </c>
      <c r="G228" s="5">
        <v>279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</row>
    <row r="229" spans="1:19" x14ac:dyDescent="0.25">
      <c r="A229" s="5" t="s">
        <v>284</v>
      </c>
      <c r="B229" s="5" t="s">
        <v>886</v>
      </c>
      <c r="C229" s="5">
        <v>44623.465717592589</v>
      </c>
      <c r="D229" s="5">
        <v>44623.486527777779</v>
      </c>
      <c r="E229" s="5" t="s">
        <v>482</v>
      </c>
      <c r="F229" s="5">
        <v>442</v>
      </c>
      <c r="G229" s="5">
        <v>519</v>
      </c>
      <c r="H229" s="5">
        <v>11.52</v>
      </c>
      <c r="I229" s="5">
        <v>650</v>
      </c>
      <c r="J229" s="5">
        <v>378</v>
      </c>
      <c r="K229" s="5">
        <v>245</v>
      </c>
      <c r="L229" s="5">
        <v>112</v>
      </c>
      <c r="M229" s="5">
        <v>76</v>
      </c>
      <c r="N229" s="5">
        <v>67</v>
      </c>
      <c r="O229" s="5">
        <v>58</v>
      </c>
      <c r="P229" s="5">
        <v>27.1</v>
      </c>
      <c r="Q229" s="5">
        <v>23</v>
      </c>
      <c r="R229" s="5">
        <v>0</v>
      </c>
      <c r="S229" s="5">
        <v>0</v>
      </c>
    </row>
    <row r="230" spans="1:19" x14ac:dyDescent="0.25">
      <c r="A230" s="5" t="s">
        <v>887</v>
      </c>
      <c r="B230" s="5" t="s">
        <v>888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</row>
    <row r="231" spans="1:19" x14ac:dyDescent="0.25">
      <c r="A231" s="5" t="s">
        <v>889</v>
      </c>
      <c r="B231" s="5" t="s">
        <v>890</v>
      </c>
      <c r="C231" s="5">
        <v>44600.421284722222</v>
      </c>
      <c r="D231" s="5">
        <v>44600.442094907405</v>
      </c>
      <c r="E231" s="5" t="s">
        <v>482</v>
      </c>
      <c r="F231" s="5">
        <v>370</v>
      </c>
      <c r="G231" s="5">
        <v>0</v>
      </c>
      <c r="H231" s="5">
        <v>10.62</v>
      </c>
      <c r="I231" s="5">
        <v>487</v>
      </c>
      <c r="J231" s="5">
        <v>443</v>
      </c>
      <c r="K231" s="5">
        <v>206</v>
      </c>
      <c r="L231" s="5">
        <v>113</v>
      </c>
      <c r="M231" s="5">
        <v>64</v>
      </c>
      <c r="N231" s="5">
        <v>94</v>
      </c>
      <c r="O231" s="5">
        <v>64</v>
      </c>
      <c r="P231" s="5">
        <v>28.7</v>
      </c>
      <c r="Q231" s="5">
        <v>21.2</v>
      </c>
      <c r="R231" s="5">
        <v>0</v>
      </c>
      <c r="S231" s="5">
        <v>0</v>
      </c>
    </row>
    <row r="232" spans="1:19" x14ac:dyDescent="0.25">
      <c r="A232" s="5" t="s">
        <v>891</v>
      </c>
      <c r="B232" s="5" t="s">
        <v>892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</row>
    <row r="233" spans="1:19" x14ac:dyDescent="0.25">
      <c r="A233" s="5" t="s">
        <v>893</v>
      </c>
      <c r="B233" s="5" t="s">
        <v>894</v>
      </c>
      <c r="F233" s="5">
        <v>0</v>
      </c>
      <c r="G233" s="5">
        <v>385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</row>
    <row r="234" spans="1:19" x14ac:dyDescent="0.25">
      <c r="A234" s="5" t="s">
        <v>895</v>
      </c>
      <c r="B234" s="5" t="s">
        <v>896</v>
      </c>
      <c r="F234" s="5">
        <v>0</v>
      </c>
      <c r="G234" s="5">
        <v>515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</row>
    <row r="235" spans="1:19" x14ac:dyDescent="0.25">
      <c r="A235" s="5" t="s">
        <v>897</v>
      </c>
      <c r="B235" s="5" t="s">
        <v>898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</row>
    <row r="236" spans="1:19" x14ac:dyDescent="0.25">
      <c r="A236" s="5" t="s">
        <v>899</v>
      </c>
      <c r="B236" s="5" t="s">
        <v>900</v>
      </c>
      <c r="C236" s="5">
        <v>44592.713449074072</v>
      </c>
      <c r="D236" s="5">
        <v>44592.734259259261</v>
      </c>
      <c r="E236" s="5" t="s">
        <v>482</v>
      </c>
      <c r="F236" s="5">
        <v>235</v>
      </c>
      <c r="G236" s="5">
        <v>0</v>
      </c>
      <c r="H236" s="5">
        <v>8.92</v>
      </c>
      <c r="I236" s="5">
        <v>340</v>
      </c>
      <c r="J236" s="5">
        <v>353</v>
      </c>
      <c r="K236" s="5">
        <v>130</v>
      </c>
      <c r="L236" s="5">
        <v>123</v>
      </c>
      <c r="M236" s="5">
        <v>74</v>
      </c>
      <c r="N236" s="5">
        <v>74</v>
      </c>
      <c r="O236" s="5">
        <v>47</v>
      </c>
      <c r="P236" s="5">
        <v>26.4</v>
      </c>
      <c r="Q236" s="5">
        <v>17.8</v>
      </c>
      <c r="R236" s="5">
        <v>0</v>
      </c>
      <c r="S236" s="5">
        <v>0</v>
      </c>
    </row>
    <row r="237" spans="1:19" x14ac:dyDescent="0.25">
      <c r="A237" s="5" t="s">
        <v>901</v>
      </c>
      <c r="B237" s="5" t="s">
        <v>902</v>
      </c>
      <c r="C237" s="5">
        <v>44592.843761574077</v>
      </c>
      <c r="D237" s="5">
        <v>44592.864583333336</v>
      </c>
      <c r="E237" s="5" t="s">
        <v>482</v>
      </c>
      <c r="F237" s="5">
        <v>223</v>
      </c>
      <c r="G237" s="5">
        <v>0</v>
      </c>
      <c r="H237" s="5">
        <v>8.68</v>
      </c>
      <c r="I237" s="5">
        <v>522</v>
      </c>
      <c r="J237" s="5">
        <v>308</v>
      </c>
      <c r="K237" s="5">
        <v>124</v>
      </c>
      <c r="L237" s="5">
        <v>123</v>
      </c>
      <c r="M237" s="5">
        <v>73</v>
      </c>
      <c r="N237" s="5">
        <v>71</v>
      </c>
      <c r="O237" s="5">
        <v>45</v>
      </c>
      <c r="P237" s="5">
        <v>25.1</v>
      </c>
      <c r="Q237" s="5">
        <v>17.399999999999999</v>
      </c>
      <c r="R237" s="5">
        <v>187</v>
      </c>
      <c r="S237" s="5">
        <v>168</v>
      </c>
    </row>
    <row r="238" spans="1:19" x14ac:dyDescent="0.25">
      <c r="A238" s="5" t="s">
        <v>903</v>
      </c>
      <c r="B238" s="5" t="s">
        <v>904</v>
      </c>
      <c r="F238" s="5">
        <v>0</v>
      </c>
      <c r="G238" s="5">
        <v>459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</row>
    <row r="239" spans="1:19" x14ac:dyDescent="0.25">
      <c r="A239" s="5" t="s">
        <v>905</v>
      </c>
      <c r="B239" s="5" t="s">
        <v>906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</row>
    <row r="240" spans="1:19" x14ac:dyDescent="0.25">
      <c r="A240" s="5" t="s">
        <v>907</v>
      </c>
      <c r="B240" s="5" t="s">
        <v>908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</row>
    <row r="241" spans="1:19" x14ac:dyDescent="0.25">
      <c r="A241" s="5" t="s">
        <v>57</v>
      </c>
      <c r="B241" s="5" t="s">
        <v>909</v>
      </c>
      <c r="C241" s="5">
        <v>44623.524722222224</v>
      </c>
      <c r="D241" s="5">
        <v>44623.545567129629</v>
      </c>
      <c r="E241" s="5" t="s">
        <v>482</v>
      </c>
      <c r="F241" s="5">
        <v>380</v>
      </c>
      <c r="G241" s="5">
        <v>0</v>
      </c>
      <c r="H241" s="5">
        <v>10.7</v>
      </c>
      <c r="I241" s="5">
        <v>731</v>
      </c>
      <c r="J241" s="5">
        <v>460</v>
      </c>
      <c r="K241" s="5">
        <v>211</v>
      </c>
      <c r="L241" s="5">
        <v>122</v>
      </c>
      <c r="M241" s="5">
        <v>78</v>
      </c>
      <c r="N241" s="5">
        <v>72</v>
      </c>
      <c r="O241" s="5">
        <v>53</v>
      </c>
      <c r="P241" s="5">
        <v>29.1</v>
      </c>
      <c r="Q241" s="5">
        <v>21.4</v>
      </c>
      <c r="R241" s="5">
        <v>182</v>
      </c>
      <c r="S241" s="5">
        <v>163</v>
      </c>
    </row>
    <row r="242" spans="1:19" x14ac:dyDescent="0.25">
      <c r="A242" s="5" t="s">
        <v>910</v>
      </c>
      <c r="B242" s="5" t="s">
        <v>911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</row>
    <row r="243" spans="1:19" x14ac:dyDescent="0.25">
      <c r="A243" s="5" t="s">
        <v>912</v>
      </c>
      <c r="B243" s="5" t="s">
        <v>913</v>
      </c>
      <c r="F243" s="5">
        <v>0</v>
      </c>
      <c r="G243" s="5">
        <v>416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</row>
    <row r="244" spans="1:19" x14ac:dyDescent="0.25">
      <c r="A244" s="5" t="s">
        <v>914</v>
      </c>
      <c r="B244" s="5" t="s">
        <v>915</v>
      </c>
      <c r="F244" s="5">
        <v>0</v>
      </c>
      <c r="G244" s="5">
        <v>304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</row>
    <row r="245" spans="1:19" x14ac:dyDescent="0.25">
      <c r="A245" s="5" t="s">
        <v>67</v>
      </c>
      <c r="B245" s="5" t="s">
        <v>916</v>
      </c>
      <c r="C245" s="5">
        <v>44623.917349537034</v>
      </c>
      <c r="D245" s="5">
        <v>44623.938159722224</v>
      </c>
      <c r="E245" s="5" t="s">
        <v>482</v>
      </c>
      <c r="F245" s="5">
        <v>419</v>
      </c>
      <c r="G245" s="5">
        <v>559</v>
      </c>
      <c r="H245" s="5">
        <v>11.19</v>
      </c>
      <c r="I245" s="5">
        <v>609</v>
      </c>
      <c r="J245" s="5">
        <v>455</v>
      </c>
      <c r="K245" s="5">
        <v>233</v>
      </c>
      <c r="L245" s="5">
        <v>111</v>
      </c>
      <c r="M245" s="5">
        <v>77</v>
      </c>
      <c r="N245" s="5">
        <v>88</v>
      </c>
      <c r="O245" s="5">
        <v>56</v>
      </c>
      <c r="P245" s="5">
        <v>29</v>
      </c>
      <c r="Q245" s="5">
        <v>22.4</v>
      </c>
      <c r="R245" s="5">
        <v>0</v>
      </c>
      <c r="S245" s="5">
        <v>0</v>
      </c>
    </row>
    <row r="246" spans="1:19" x14ac:dyDescent="0.25">
      <c r="A246" s="5" t="s">
        <v>917</v>
      </c>
      <c r="B246" s="5" t="s">
        <v>918</v>
      </c>
      <c r="C246" s="5">
        <v>44593.908136574071</v>
      </c>
      <c r="D246" s="5">
        <v>44593.92895833333</v>
      </c>
      <c r="E246" s="5" t="s">
        <v>482</v>
      </c>
      <c r="F246" s="5">
        <v>203</v>
      </c>
      <c r="G246" s="5">
        <v>0</v>
      </c>
      <c r="H246" s="5">
        <v>8.34</v>
      </c>
      <c r="I246" s="5">
        <v>492</v>
      </c>
      <c r="J246" s="5">
        <v>269</v>
      </c>
      <c r="K246" s="5">
        <v>113</v>
      </c>
      <c r="L246" s="5">
        <v>121</v>
      </c>
      <c r="M246" s="5">
        <v>78</v>
      </c>
      <c r="N246" s="5">
        <v>60</v>
      </c>
      <c r="O246" s="5">
        <v>41</v>
      </c>
      <c r="P246" s="5">
        <v>23.9</v>
      </c>
      <c r="Q246" s="5">
        <v>16.7</v>
      </c>
      <c r="R246" s="5">
        <v>191</v>
      </c>
      <c r="S246" s="5">
        <v>159</v>
      </c>
    </row>
    <row r="247" spans="1:19" x14ac:dyDescent="0.25">
      <c r="A247" s="5" t="s">
        <v>389</v>
      </c>
      <c r="B247" s="5" t="s">
        <v>919</v>
      </c>
      <c r="C247" s="5">
        <v>44622.921574074076</v>
      </c>
      <c r="D247" s="5">
        <v>44622.942384259259</v>
      </c>
      <c r="E247" s="5" t="s">
        <v>482</v>
      </c>
      <c r="F247" s="5">
        <v>327</v>
      </c>
      <c r="G247" s="5">
        <v>0</v>
      </c>
      <c r="H247" s="5">
        <v>10.130000000000001</v>
      </c>
      <c r="I247" s="5">
        <v>523</v>
      </c>
      <c r="J247" s="5">
        <v>399</v>
      </c>
      <c r="K247" s="5">
        <v>182</v>
      </c>
      <c r="L247" s="5">
        <v>121</v>
      </c>
      <c r="M247" s="5">
        <v>75</v>
      </c>
      <c r="N247" s="5">
        <v>82</v>
      </c>
      <c r="O247" s="5">
        <v>52</v>
      </c>
      <c r="P247" s="5">
        <v>27.6</v>
      </c>
      <c r="Q247" s="5">
        <v>20.3</v>
      </c>
      <c r="R247" s="5">
        <v>173</v>
      </c>
      <c r="S247" s="5">
        <v>158</v>
      </c>
    </row>
    <row r="248" spans="1:19" x14ac:dyDescent="0.25">
      <c r="A248" s="5" t="s">
        <v>920</v>
      </c>
      <c r="B248" s="5" t="s">
        <v>921</v>
      </c>
      <c r="C248" s="5">
        <v>44596.624641203707</v>
      </c>
      <c r="D248" s="5">
        <v>44596.645451388889</v>
      </c>
      <c r="E248" s="5" t="s">
        <v>482</v>
      </c>
      <c r="F248" s="5">
        <v>192</v>
      </c>
      <c r="G248" s="5">
        <v>0</v>
      </c>
      <c r="H248" s="5">
        <v>8.15</v>
      </c>
      <c r="I248" s="5">
        <v>266</v>
      </c>
      <c r="J248" s="5">
        <v>221</v>
      </c>
      <c r="K248" s="5">
        <v>107</v>
      </c>
      <c r="L248" s="5">
        <v>120</v>
      </c>
      <c r="M248" s="5">
        <v>79</v>
      </c>
      <c r="N248" s="5">
        <v>63</v>
      </c>
      <c r="O248" s="5">
        <v>40</v>
      </c>
      <c r="P248" s="5">
        <v>22.2</v>
      </c>
      <c r="Q248" s="5">
        <v>16.3</v>
      </c>
      <c r="R248" s="5">
        <v>0</v>
      </c>
      <c r="S248" s="5">
        <v>0</v>
      </c>
    </row>
    <row r="249" spans="1:19" x14ac:dyDescent="0.25">
      <c r="A249" s="5" t="s">
        <v>922</v>
      </c>
      <c r="B249" s="5" t="s">
        <v>923</v>
      </c>
      <c r="F249" s="5">
        <v>0</v>
      </c>
      <c r="G249" s="5">
        <v>425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</row>
    <row r="250" spans="1:19" x14ac:dyDescent="0.25">
      <c r="A250" s="5" t="s">
        <v>924</v>
      </c>
      <c r="B250" s="5" t="s">
        <v>925</v>
      </c>
      <c r="C250" s="5">
        <v>44614.775856481479</v>
      </c>
      <c r="D250" s="5">
        <v>44614.796620370369</v>
      </c>
      <c r="E250" s="5" t="s">
        <v>482</v>
      </c>
      <c r="F250" s="5">
        <v>262</v>
      </c>
      <c r="G250" s="5">
        <v>311</v>
      </c>
      <c r="H250" s="5">
        <v>9.2799999999999994</v>
      </c>
      <c r="I250" s="5">
        <v>379</v>
      </c>
      <c r="J250" s="5">
        <v>328</v>
      </c>
      <c r="K250" s="5">
        <v>145</v>
      </c>
      <c r="L250" s="5">
        <v>128</v>
      </c>
      <c r="M250" s="5">
        <v>81</v>
      </c>
      <c r="N250" s="5">
        <v>70</v>
      </c>
      <c r="O250" s="5">
        <v>45</v>
      </c>
      <c r="P250" s="5">
        <v>25.7</v>
      </c>
      <c r="Q250" s="5">
        <v>18.600000000000001</v>
      </c>
      <c r="R250" s="5">
        <v>0</v>
      </c>
      <c r="S250" s="5">
        <v>0</v>
      </c>
    </row>
    <row r="251" spans="1:19" x14ac:dyDescent="0.25">
      <c r="A251" s="5" t="s">
        <v>926</v>
      </c>
      <c r="B251" s="5" t="s">
        <v>927</v>
      </c>
      <c r="F251" s="5">
        <v>0</v>
      </c>
      <c r="G251" s="5">
        <v>298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</row>
    <row r="252" spans="1:19" x14ac:dyDescent="0.25">
      <c r="A252" s="5" t="s">
        <v>116</v>
      </c>
      <c r="B252" s="5" t="s">
        <v>928</v>
      </c>
      <c r="C252" s="5">
        <v>44623.465497685182</v>
      </c>
      <c r="D252" s="5">
        <v>44623.486307870371</v>
      </c>
      <c r="E252" s="5" t="s">
        <v>482</v>
      </c>
      <c r="F252" s="5">
        <v>428</v>
      </c>
      <c r="G252" s="5">
        <v>502</v>
      </c>
      <c r="H252" s="5">
        <v>11.36</v>
      </c>
      <c r="I252" s="5">
        <v>568</v>
      </c>
      <c r="J252" s="5">
        <v>405</v>
      </c>
      <c r="K252" s="5">
        <v>238</v>
      </c>
      <c r="L252" s="5">
        <v>119</v>
      </c>
      <c r="M252" s="5">
        <v>77</v>
      </c>
      <c r="N252" s="5">
        <v>84</v>
      </c>
      <c r="O252" s="5">
        <v>58</v>
      </c>
      <c r="P252" s="5">
        <v>27.8</v>
      </c>
      <c r="Q252" s="5">
        <v>22.7</v>
      </c>
      <c r="R252" s="5">
        <v>180</v>
      </c>
      <c r="S252" s="5">
        <v>170</v>
      </c>
    </row>
    <row r="253" spans="1:19" x14ac:dyDescent="0.25">
      <c r="A253" s="5" t="s">
        <v>929</v>
      </c>
      <c r="B253" s="5" t="s">
        <v>930</v>
      </c>
      <c r="F253" s="5">
        <v>0</v>
      </c>
      <c r="G253" s="5">
        <v>523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</row>
    <row r="254" spans="1:19" x14ac:dyDescent="0.25">
      <c r="A254" s="5" t="s">
        <v>931</v>
      </c>
      <c r="B254" s="5" t="s">
        <v>932</v>
      </c>
      <c r="F254" s="5">
        <v>0</v>
      </c>
      <c r="G254" s="5">
        <v>403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</row>
    <row r="255" spans="1:19" x14ac:dyDescent="0.25">
      <c r="A255" s="5" t="s">
        <v>933</v>
      </c>
      <c r="B255" s="5" t="s">
        <v>934</v>
      </c>
      <c r="C255" s="5">
        <v>44592.493391203701</v>
      </c>
      <c r="D255" s="5">
        <v>44592.51421296296</v>
      </c>
      <c r="E255" s="5" t="s">
        <v>482</v>
      </c>
      <c r="F255" s="5">
        <v>267</v>
      </c>
      <c r="G255" s="5">
        <v>282</v>
      </c>
      <c r="H255" s="5">
        <v>9.2799999999999994</v>
      </c>
      <c r="I255" s="5">
        <v>371</v>
      </c>
      <c r="J255" s="5">
        <v>394</v>
      </c>
      <c r="K255" s="5">
        <v>148</v>
      </c>
      <c r="L255" s="5">
        <v>126</v>
      </c>
      <c r="M255" s="5">
        <v>80</v>
      </c>
      <c r="N255" s="5">
        <v>81</v>
      </c>
      <c r="O255" s="5">
        <v>47</v>
      </c>
      <c r="P255" s="5">
        <v>27.5</v>
      </c>
      <c r="Q255" s="5">
        <v>18.600000000000001</v>
      </c>
      <c r="R255" s="5">
        <v>0</v>
      </c>
      <c r="S255" s="5">
        <v>0</v>
      </c>
    </row>
    <row r="256" spans="1:19" x14ac:dyDescent="0.25">
      <c r="A256" s="5" t="s">
        <v>935</v>
      </c>
      <c r="B256" s="5" t="s">
        <v>936</v>
      </c>
      <c r="F256" s="5">
        <v>0</v>
      </c>
      <c r="G256" s="5">
        <v>508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</row>
    <row r="257" spans="1:19" x14ac:dyDescent="0.25">
      <c r="A257" s="5" t="s">
        <v>937</v>
      </c>
      <c r="B257" s="5" t="s">
        <v>938</v>
      </c>
      <c r="F257" s="5">
        <v>0</v>
      </c>
      <c r="G257" s="5">
        <v>461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</row>
    <row r="258" spans="1:19" x14ac:dyDescent="0.25">
      <c r="A258" s="5" t="s">
        <v>447</v>
      </c>
      <c r="B258" s="5" t="s">
        <v>939</v>
      </c>
      <c r="C258" s="5">
        <v>44624.111562500002</v>
      </c>
      <c r="D258" s="5">
        <v>44624.132372685184</v>
      </c>
      <c r="E258" s="5" t="s">
        <v>482</v>
      </c>
      <c r="F258" s="5">
        <v>358</v>
      </c>
      <c r="G258" s="5">
        <v>0</v>
      </c>
      <c r="H258" s="5">
        <v>10.51</v>
      </c>
      <c r="I258" s="5">
        <v>506</v>
      </c>
      <c r="J258" s="5">
        <v>408</v>
      </c>
      <c r="K258" s="5">
        <v>199</v>
      </c>
      <c r="L258" s="5">
        <v>126</v>
      </c>
      <c r="M258" s="5">
        <v>73</v>
      </c>
      <c r="N258" s="5">
        <v>75</v>
      </c>
      <c r="O258" s="5">
        <v>55</v>
      </c>
      <c r="P258" s="5">
        <v>27.9</v>
      </c>
      <c r="Q258" s="5">
        <v>21</v>
      </c>
      <c r="R258" s="5">
        <v>0</v>
      </c>
      <c r="S258" s="5">
        <v>0</v>
      </c>
    </row>
    <row r="259" spans="1:19" x14ac:dyDescent="0.25">
      <c r="A259" s="5" t="s">
        <v>940</v>
      </c>
      <c r="B259" s="5" t="s">
        <v>941</v>
      </c>
      <c r="F259" s="5">
        <v>0</v>
      </c>
      <c r="G259" s="5">
        <v>688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</row>
    <row r="260" spans="1:19" x14ac:dyDescent="0.25">
      <c r="A260" s="5" t="s">
        <v>942</v>
      </c>
      <c r="B260" s="5" t="s">
        <v>943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</row>
    <row r="261" spans="1:19" x14ac:dyDescent="0.25">
      <c r="A261" s="5" t="s">
        <v>944</v>
      </c>
      <c r="B261" s="5" t="s">
        <v>945</v>
      </c>
      <c r="F261" s="5">
        <v>0</v>
      </c>
      <c r="G261" s="5">
        <v>439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</row>
    <row r="262" spans="1:19" x14ac:dyDescent="0.25">
      <c r="A262" s="5" t="s">
        <v>946</v>
      </c>
      <c r="B262" s="5" t="s">
        <v>947</v>
      </c>
      <c r="F262" s="5">
        <v>0</v>
      </c>
      <c r="G262" s="5">
        <v>391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</row>
    <row r="263" spans="1:19" x14ac:dyDescent="0.25">
      <c r="A263" s="5" t="s">
        <v>948</v>
      </c>
      <c r="B263" s="5" t="s">
        <v>949</v>
      </c>
      <c r="C263" s="5">
        <v>44612.979699074072</v>
      </c>
      <c r="D263" s="5">
        <v>44613.000532407408</v>
      </c>
      <c r="E263" s="5" t="s">
        <v>482</v>
      </c>
      <c r="F263" s="5">
        <v>286</v>
      </c>
      <c r="G263" s="5">
        <v>428</v>
      </c>
      <c r="H263" s="5">
        <v>9.59</v>
      </c>
      <c r="I263" s="5">
        <v>405</v>
      </c>
      <c r="J263" s="5">
        <v>790</v>
      </c>
      <c r="K263" s="5">
        <v>159</v>
      </c>
      <c r="L263" s="5">
        <v>127</v>
      </c>
      <c r="M263" s="5">
        <v>81</v>
      </c>
      <c r="N263" s="5">
        <v>61</v>
      </c>
      <c r="O263" s="5">
        <v>41</v>
      </c>
      <c r="P263" s="5">
        <v>35.299999999999997</v>
      </c>
      <c r="Q263" s="5">
        <v>19.2</v>
      </c>
      <c r="R263" s="5">
        <v>157</v>
      </c>
      <c r="S263" s="5">
        <v>123</v>
      </c>
    </row>
    <row r="264" spans="1:19" x14ac:dyDescent="0.25">
      <c r="A264" s="5" t="s">
        <v>950</v>
      </c>
      <c r="B264" s="5" t="s">
        <v>951</v>
      </c>
      <c r="C264" s="5">
        <v>44615.897534722222</v>
      </c>
      <c r="D264" s="5">
        <v>44615.918333333335</v>
      </c>
      <c r="E264" s="5" t="s">
        <v>482</v>
      </c>
      <c r="F264" s="5">
        <v>262</v>
      </c>
      <c r="G264" s="5">
        <v>441</v>
      </c>
      <c r="H264" s="5">
        <v>9.2899999999999991</v>
      </c>
      <c r="I264" s="5">
        <v>370</v>
      </c>
      <c r="J264" s="5">
        <v>337</v>
      </c>
      <c r="K264" s="5">
        <v>145</v>
      </c>
      <c r="L264" s="5">
        <v>130</v>
      </c>
      <c r="M264" s="5">
        <v>81</v>
      </c>
      <c r="N264" s="5">
        <v>66</v>
      </c>
      <c r="O264" s="5">
        <v>45</v>
      </c>
      <c r="P264" s="5">
        <v>26</v>
      </c>
      <c r="Q264" s="5">
        <v>18.600000000000001</v>
      </c>
      <c r="R264" s="5">
        <v>157</v>
      </c>
      <c r="S264" s="5">
        <v>135</v>
      </c>
    </row>
    <row r="265" spans="1:19" x14ac:dyDescent="0.25">
      <c r="A265" s="5" t="s">
        <v>952</v>
      </c>
      <c r="B265" s="5" t="s">
        <v>953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</row>
    <row r="266" spans="1:19" x14ac:dyDescent="0.25">
      <c r="A266" s="5" t="s">
        <v>954</v>
      </c>
      <c r="B266" s="5" t="s">
        <v>955</v>
      </c>
      <c r="F266" s="5">
        <v>0</v>
      </c>
      <c r="G266" s="5">
        <v>521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</row>
    <row r="267" spans="1:19" x14ac:dyDescent="0.25">
      <c r="A267" s="5" t="s">
        <v>956</v>
      </c>
      <c r="B267" s="5" t="s">
        <v>957</v>
      </c>
      <c r="F267" s="5">
        <v>0</v>
      </c>
      <c r="G267" s="5">
        <v>651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</row>
    <row r="268" spans="1:19" x14ac:dyDescent="0.25">
      <c r="A268" s="5" t="s">
        <v>958</v>
      </c>
      <c r="B268" s="5" t="s">
        <v>959</v>
      </c>
      <c r="F268" s="5">
        <v>0</v>
      </c>
      <c r="G268" s="5">
        <v>420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</row>
    <row r="269" spans="1:19" x14ac:dyDescent="0.25">
      <c r="A269" s="5" t="s">
        <v>960</v>
      </c>
      <c r="B269" s="5" t="s">
        <v>961</v>
      </c>
      <c r="F269" s="5">
        <v>0</v>
      </c>
      <c r="G269" s="5">
        <v>486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</row>
    <row r="270" spans="1:19" x14ac:dyDescent="0.25">
      <c r="A270" s="5" t="s">
        <v>962</v>
      </c>
      <c r="B270" s="5" t="s">
        <v>963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</row>
    <row r="271" spans="1:19" x14ac:dyDescent="0.25">
      <c r="A271" s="5" t="s">
        <v>301</v>
      </c>
      <c r="B271" s="5" t="s">
        <v>964</v>
      </c>
      <c r="C271" s="5">
        <v>44623.654814814814</v>
      </c>
      <c r="D271" s="5">
        <v>44623.675636574073</v>
      </c>
      <c r="E271" s="5" t="s">
        <v>482</v>
      </c>
      <c r="F271" s="5">
        <v>350</v>
      </c>
      <c r="G271" s="5">
        <v>0</v>
      </c>
      <c r="H271" s="5">
        <v>10.45</v>
      </c>
      <c r="I271" s="5">
        <v>0</v>
      </c>
      <c r="J271" s="5">
        <v>374</v>
      </c>
      <c r="K271" s="5">
        <v>195</v>
      </c>
      <c r="L271" s="5">
        <v>119</v>
      </c>
      <c r="M271" s="5">
        <v>77</v>
      </c>
      <c r="N271" s="5">
        <v>85</v>
      </c>
      <c r="O271" s="5">
        <v>53</v>
      </c>
      <c r="P271" s="5">
        <v>27</v>
      </c>
      <c r="Q271" s="5">
        <v>20.9</v>
      </c>
      <c r="R271" s="5">
        <v>174</v>
      </c>
      <c r="S271" s="5">
        <v>154</v>
      </c>
    </row>
    <row r="272" spans="1:19" x14ac:dyDescent="0.25">
      <c r="A272" s="5" t="s">
        <v>186</v>
      </c>
      <c r="B272" s="5" t="s">
        <v>965</v>
      </c>
      <c r="C272" s="5">
        <v>44624.035138888888</v>
      </c>
      <c r="D272" s="5">
        <v>44624.055960648147</v>
      </c>
      <c r="E272" s="5" t="s">
        <v>482</v>
      </c>
      <c r="F272" s="5">
        <v>246</v>
      </c>
      <c r="G272" s="5">
        <v>0</v>
      </c>
      <c r="H272" s="5">
        <v>8.7899999999999991</v>
      </c>
      <c r="I272" s="5">
        <v>0</v>
      </c>
      <c r="J272" s="5">
        <v>321</v>
      </c>
      <c r="K272" s="5">
        <v>137</v>
      </c>
      <c r="L272" s="5">
        <v>127</v>
      </c>
      <c r="M272" s="5">
        <v>79</v>
      </c>
      <c r="N272" s="5">
        <v>67</v>
      </c>
      <c r="O272" s="5">
        <v>44</v>
      </c>
      <c r="P272" s="5">
        <v>25.5</v>
      </c>
      <c r="Q272" s="5">
        <v>17.600000000000001</v>
      </c>
      <c r="R272" s="5">
        <v>176</v>
      </c>
      <c r="S272" s="5">
        <v>156</v>
      </c>
    </row>
    <row r="273" spans="1:19" x14ac:dyDescent="0.25">
      <c r="A273" s="5" t="s">
        <v>966</v>
      </c>
      <c r="B273" s="5" t="s">
        <v>967</v>
      </c>
      <c r="C273" s="5">
        <v>44623.469363425924</v>
      </c>
      <c r="D273" s="5">
        <v>44623.490219907406</v>
      </c>
      <c r="E273" s="5" t="s">
        <v>482</v>
      </c>
      <c r="F273" s="5">
        <v>332</v>
      </c>
      <c r="G273" s="5">
        <v>343</v>
      </c>
      <c r="H273" s="5">
        <v>10.27</v>
      </c>
      <c r="I273" s="5">
        <v>0</v>
      </c>
      <c r="J273" s="5">
        <v>468</v>
      </c>
      <c r="K273" s="5">
        <v>184</v>
      </c>
      <c r="L273" s="5">
        <v>115</v>
      </c>
      <c r="M273" s="5">
        <v>76</v>
      </c>
      <c r="N273" s="5">
        <v>65</v>
      </c>
      <c r="O273" s="5">
        <v>51</v>
      </c>
      <c r="P273" s="5">
        <v>29.3</v>
      </c>
      <c r="Q273" s="5">
        <v>20.5</v>
      </c>
      <c r="R273" s="5">
        <v>189</v>
      </c>
      <c r="S273" s="5">
        <v>167</v>
      </c>
    </row>
    <row r="274" spans="1:19" x14ac:dyDescent="0.25">
      <c r="A274" s="5" t="s">
        <v>968</v>
      </c>
      <c r="B274" s="5" t="s">
        <v>969</v>
      </c>
      <c r="F274" s="5">
        <v>0</v>
      </c>
      <c r="G274" s="5">
        <v>369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</row>
    <row r="275" spans="1:19" x14ac:dyDescent="0.25">
      <c r="A275" s="5" t="s">
        <v>970</v>
      </c>
      <c r="B275" s="5" t="s">
        <v>971</v>
      </c>
      <c r="F275" s="5">
        <v>0</v>
      </c>
      <c r="G275" s="5">
        <v>351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</row>
    <row r="276" spans="1:19" x14ac:dyDescent="0.25">
      <c r="A276" s="5" t="s">
        <v>972</v>
      </c>
      <c r="B276" s="5" t="s">
        <v>973</v>
      </c>
      <c r="F276" s="5">
        <v>0</v>
      </c>
      <c r="G276" s="5">
        <v>453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</row>
    <row r="277" spans="1:19" x14ac:dyDescent="0.25">
      <c r="A277" s="5" t="s">
        <v>974</v>
      </c>
      <c r="B277" s="5" t="s">
        <v>975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</row>
    <row r="278" spans="1:19" x14ac:dyDescent="0.25">
      <c r="A278" s="5" t="s">
        <v>976</v>
      </c>
      <c r="B278" s="5" t="s">
        <v>977</v>
      </c>
      <c r="F278" s="5">
        <v>0</v>
      </c>
      <c r="G278" s="5">
        <v>376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</row>
    <row r="279" spans="1:19" x14ac:dyDescent="0.25">
      <c r="A279" s="5" t="s">
        <v>978</v>
      </c>
      <c r="B279" s="5" t="s">
        <v>979</v>
      </c>
      <c r="C279" s="5">
        <v>44598.031261574077</v>
      </c>
      <c r="D279" s="5">
        <v>44598.052071759259</v>
      </c>
      <c r="E279" s="5" t="s">
        <v>482</v>
      </c>
      <c r="F279" s="5">
        <v>243</v>
      </c>
      <c r="G279" s="5">
        <v>302</v>
      </c>
      <c r="H279" s="5">
        <v>8.92</v>
      </c>
      <c r="I279" s="5">
        <v>343</v>
      </c>
      <c r="J279" s="5">
        <v>421</v>
      </c>
      <c r="K279" s="5">
        <v>135</v>
      </c>
      <c r="L279" s="5">
        <v>134</v>
      </c>
      <c r="M279" s="5">
        <v>78</v>
      </c>
      <c r="N279" s="5">
        <v>75</v>
      </c>
      <c r="O279" s="5">
        <v>45</v>
      </c>
      <c r="P279" s="5">
        <v>28.2</v>
      </c>
      <c r="Q279" s="5">
        <v>17.899999999999999</v>
      </c>
      <c r="R279" s="5">
        <v>0</v>
      </c>
      <c r="S279" s="5">
        <v>0</v>
      </c>
    </row>
    <row r="280" spans="1:19" x14ac:dyDescent="0.25">
      <c r="A280" s="5" t="s">
        <v>980</v>
      </c>
      <c r="B280" s="5" t="s">
        <v>981</v>
      </c>
      <c r="C280" s="5">
        <v>44609.064456018517</v>
      </c>
      <c r="D280" s="5">
        <v>44609.085277777776</v>
      </c>
      <c r="E280" s="5" t="s">
        <v>482</v>
      </c>
      <c r="F280" s="5">
        <v>455</v>
      </c>
      <c r="G280" s="5">
        <v>540</v>
      </c>
      <c r="H280" s="5">
        <v>11.59</v>
      </c>
      <c r="I280" s="5">
        <v>0</v>
      </c>
      <c r="J280" s="5">
        <v>466</v>
      </c>
      <c r="K280" s="5">
        <v>253</v>
      </c>
      <c r="L280" s="5">
        <v>117</v>
      </c>
      <c r="M280" s="5">
        <v>81</v>
      </c>
      <c r="N280" s="5">
        <v>74</v>
      </c>
      <c r="O280" s="5">
        <v>55</v>
      </c>
      <c r="P280" s="5">
        <v>29.3</v>
      </c>
      <c r="Q280" s="5">
        <v>23.2</v>
      </c>
      <c r="R280" s="5">
        <v>176</v>
      </c>
      <c r="S280" s="5">
        <v>155</v>
      </c>
    </row>
    <row r="281" spans="1:19" x14ac:dyDescent="0.25">
      <c r="A281" s="5" t="s">
        <v>982</v>
      </c>
      <c r="B281" s="5" t="s">
        <v>983</v>
      </c>
      <c r="F281" s="5">
        <v>0</v>
      </c>
      <c r="G281" s="5">
        <v>332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</row>
    <row r="282" spans="1:19" x14ac:dyDescent="0.25">
      <c r="A282" s="5" t="s">
        <v>984</v>
      </c>
      <c r="B282" s="5" t="s">
        <v>985</v>
      </c>
      <c r="F282" s="5">
        <v>0</v>
      </c>
      <c r="G282" s="5">
        <v>345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</row>
    <row r="283" spans="1:19" x14ac:dyDescent="0.25">
      <c r="A283" s="5" t="s">
        <v>403</v>
      </c>
      <c r="B283" s="5" t="s">
        <v>986</v>
      </c>
      <c r="C283" s="5">
        <v>44622.747499999998</v>
      </c>
      <c r="D283" s="5">
        <v>44622.76829861111</v>
      </c>
      <c r="E283" s="5" t="s">
        <v>482</v>
      </c>
      <c r="F283" s="5">
        <v>540</v>
      </c>
      <c r="G283" s="5">
        <v>588</v>
      </c>
      <c r="H283" s="5">
        <v>12.35</v>
      </c>
      <c r="I283" s="5">
        <v>750</v>
      </c>
      <c r="J283" s="5">
        <v>547</v>
      </c>
      <c r="K283" s="5">
        <v>300</v>
      </c>
      <c r="L283" s="5">
        <v>124</v>
      </c>
      <c r="M283" s="5">
        <v>78</v>
      </c>
      <c r="N283" s="5">
        <v>85</v>
      </c>
      <c r="O283" s="5">
        <v>62</v>
      </c>
      <c r="P283" s="5">
        <v>31</v>
      </c>
      <c r="Q283" s="5">
        <v>24.7</v>
      </c>
      <c r="R283" s="5">
        <v>0</v>
      </c>
      <c r="S283" s="5">
        <v>0</v>
      </c>
    </row>
    <row r="284" spans="1:19" x14ac:dyDescent="0.25">
      <c r="A284" s="5" t="s">
        <v>192</v>
      </c>
      <c r="B284" s="5" t="s">
        <v>987</v>
      </c>
      <c r="C284" s="5">
        <v>44624.120150462964</v>
      </c>
      <c r="D284" s="5">
        <v>44624.1409375</v>
      </c>
      <c r="E284" s="5" t="s">
        <v>482</v>
      </c>
      <c r="F284" s="5">
        <v>302</v>
      </c>
      <c r="G284" s="5">
        <v>0</v>
      </c>
      <c r="H284" s="5">
        <v>9.1</v>
      </c>
      <c r="I284" s="5">
        <v>551</v>
      </c>
      <c r="J284" s="5">
        <v>422</v>
      </c>
      <c r="K284" s="5">
        <v>168</v>
      </c>
      <c r="L284" s="5">
        <v>132</v>
      </c>
      <c r="M284" s="5">
        <v>75</v>
      </c>
      <c r="N284" s="5">
        <v>69</v>
      </c>
      <c r="O284" s="5">
        <v>48</v>
      </c>
      <c r="P284" s="5">
        <v>28.2</v>
      </c>
      <c r="Q284" s="5">
        <v>18.2</v>
      </c>
      <c r="R284" s="5">
        <v>172</v>
      </c>
      <c r="S284" s="5">
        <v>160</v>
      </c>
    </row>
    <row r="285" spans="1:19" x14ac:dyDescent="0.25">
      <c r="A285" s="5" t="s">
        <v>988</v>
      </c>
      <c r="B285" s="5" t="s">
        <v>989</v>
      </c>
      <c r="F285" s="5">
        <v>0</v>
      </c>
      <c r="G285" s="5">
        <v>358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</row>
    <row r="286" spans="1:19" x14ac:dyDescent="0.25">
      <c r="A286" s="5" t="s">
        <v>990</v>
      </c>
      <c r="B286" s="5" t="s">
        <v>991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</row>
    <row r="287" spans="1:19" x14ac:dyDescent="0.25">
      <c r="A287" s="5" t="s">
        <v>992</v>
      </c>
      <c r="B287" s="5" t="s">
        <v>993</v>
      </c>
      <c r="F287" s="5">
        <v>0</v>
      </c>
      <c r="G287" s="5">
        <v>421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</row>
    <row r="288" spans="1:19" x14ac:dyDescent="0.25">
      <c r="A288" s="5" t="s">
        <v>994</v>
      </c>
      <c r="B288" s="5" t="s">
        <v>995</v>
      </c>
      <c r="F288" s="5">
        <v>0</v>
      </c>
      <c r="G288" s="5">
        <v>556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</row>
    <row r="289" spans="1:19" x14ac:dyDescent="0.25">
      <c r="A289" s="5" t="s">
        <v>369</v>
      </c>
      <c r="B289" s="5" t="s">
        <v>996</v>
      </c>
      <c r="C289" s="5">
        <v>44623.637349537035</v>
      </c>
      <c r="D289" s="5">
        <v>44623.658159722225</v>
      </c>
      <c r="E289" s="5" t="s">
        <v>482</v>
      </c>
      <c r="F289" s="5">
        <v>380</v>
      </c>
      <c r="G289" s="5">
        <v>360</v>
      </c>
      <c r="H289" s="5">
        <v>10.79</v>
      </c>
      <c r="I289" s="5">
        <v>506</v>
      </c>
      <c r="J289" s="5">
        <v>411</v>
      </c>
      <c r="K289" s="5">
        <v>211</v>
      </c>
      <c r="L289" s="5">
        <v>118</v>
      </c>
      <c r="M289" s="5">
        <v>76</v>
      </c>
      <c r="N289" s="5">
        <v>75</v>
      </c>
      <c r="O289" s="5">
        <v>55</v>
      </c>
      <c r="P289" s="5">
        <v>27.9</v>
      </c>
      <c r="Q289" s="5">
        <v>21.6</v>
      </c>
      <c r="R289" s="5">
        <v>0</v>
      </c>
      <c r="S289" s="5">
        <v>0</v>
      </c>
    </row>
    <row r="290" spans="1:19" x14ac:dyDescent="0.25">
      <c r="A290" s="5" t="s">
        <v>997</v>
      </c>
      <c r="B290" s="5" t="s">
        <v>998</v>
      </c>
      <c r="F290" s="5">
        <v>0</v>
      </c>
      <c r="G290" s="5">
        <v>304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</row>
    <row r="291" spans="1:19" x14ac:dyDescent="0.25">
      <c r="A291" s="5" t="s">
        <v>999</v>
      </c>
      <c r="B291" s="5" t="s">
        <v>1000</v>
      </c>
      <c r="F291" s="5">
        <v>0</v>
      </c>
      <c r="G291" s="5">
        <v>454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</row>
    <row r="292" spans="1:19" x14ac:dyDescent="0.25">
      <c r="A292" s="5" t="s">
        <v>1001</v>
      </c>
      <c r="B292" s="5" t="s">
        <v>1002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</row>
    <row r="293" spans="1:19" x14ac:dyDescent="0.25">
      <c r="A293" s="5" t="s">
        <v>1003</v>
      </c>
      <c r="B293" s="5" t="s">
        <v>1004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</row>
    <row r="294" spans="1:19" x14ac:dyDescent="0.25">
      <c r="A294" s="5" t="s">
        <v>1005</v>
      </c>
      <c r="B294" s="5" t="s">
        <v>1006</v>
      </c>
      <c r="C294" s="5">
        <v>44624.167870370373</v>
      </c>
      <c r="D294" s="5">
        <v>44624.188668981478</v>
      </c>
      <c r="E294" s="5" t="s">
        <v>482</v>
      </c>
      <c r="F294" s="5">
        <v>511</v>
      </c>
      <c r="G294" s="5">
        <v>605</v>
      </c>
      <c r="H294" s="5">
        <v>12.08</v>
      </c>
      <c r="I294" s="5">
        <v>722</v>
      </c>
      <c r="J294" s="5">
        <v>488</v>
      </c>
      <c r="K294" s="5">
        <v>284</v>
      </c>
      <c r="L294" s="5">
        <v>126</v>
      </c>
      <c r="M294" s="5">
        <v>76</v>
      </c>
      <c r="N294" s="5">
        <v>82</v>
      </c>
      <c r="O294" s="5">
        <v>62</v>
      </c>
      <c r="P294" s="5">
        <v>29.7</v>
      </c>
      <c r="Q294" s="5">
        <v>24.2</v>
      </c>
      <c r="R294" s="5">
        <v>0</v>
      </c>
      <c r="S294" s="5">
        <v>0</v>
      </c>
    </row>
    <row r="295" spans="1:19" x14ac:dyDescent="0.25">
      <c r="A295" s="5" t="s">
        <v>1007</v>
      </c>
      <c r="B295" s="5" t="s">
        <v>1008</v>
      </c>
      <c r="C295" s="5">
        <v>44616.233807870369</v>
      </c>
      <c r="D295" s="5">
        <v>44616.254641203705</v>
      </c>
      <c r="E295" s="5" t="s">
        <v>482</v>
      </c>
      <c r="F295" s="5">
        <v>208</v>
      </c>
      <c r="G295" s="5">
        <v>0</v>
      </c>
      <c r="H295" s="5">
        <v>8.4600000000000009</v>
      </c>
      <c r="I295" s="5">
        <v>366</v>
      </c>
      <c r="J295" s="5">
        <v>275</v>
      </c>
      <c r="K295" s="5">
        <v>115</v>
      </c>
      <c r="L295" s="5">
        <v>132</v>
      </c>
      <c r="M295" s="5">
        <v>75</v>
      </c>
      <c r="N295" s="5">
        <v>63</v>
      </c>
      <c r="O295" s="5">
        <v>43</v>
      </c>
      <c r="P295" s="5">
        <v>24.1</v>
      </c>
      <c r="Q295" s="5">
        <v>16.899999999999999</v>
      </c>
      <c r="R295" s="5">
        <v>155</v>
      </c>
      <c r="S295" s="5">
        <v>133</v>
      </c>
    </row>
    <row r="296" spans="1:19" x14ac:dyDescent="0.25">
      <c r="A296" s="5" t="s">
        <v>355</v>
      </c>
      <c r="B296" s="5" t="s">
        <v>1009</v>
      </c>
      <c r="C296" s="5">
        <v>44623.555173611108</v>
      </c>
      <c r="D296" s="5">
        <v>44623.576018518521</v>
      </c>
      <c r="E296" s="5" t="s">
        <v>482</v>
      </c>
      <c r="F296" s="5">
        <v>304</v>
      </c>
      <c r="G296" s="5">
        <v>0</v>
      </c>
      <c r="H296" s="5">
        <v>9.75</v>
      </c>
      <c r="I296" s="5">
        <v>0</v>
      </c>
      <c r="J296" s="5">
        <v>561</v>
      </c>
      <c r="K296" s="5">
        <v>169</v>
      </c>
      <c r="L296" s="5">
        <v>119</v>
      </c>
      <c r="M296" s="5">
        <v>76</v>
      </c>
      <c r="N296" s="5">
        <v>90</v>
      </c>
      <c r="O296" s="5">
        <v>50</v>
      </c>
      <c r="P296" s="5">
        <v>31.3</v>
      </c>
      <c r="Q296" s="5">
        <v>19.5</v>
      </c>
      <c r="R296" s="5">
        <v>170</v>
      </c>
      <c r="S296" s="5">
        <v>131</v>
      </c>
    </row>
    <row r="297" spans="1:19" x14ac:dyDescent="0.25">
      <c r="A297" s="5" t="s">
        <v>1010</v>
      </c>
      <c r="B297" s="5" t="s">
        <v>1011</v>
      </c>
      <c r="C297" s="5">
        <v>44622.885451388887</v>
      </c>
      <c r="D297" s="5">
        <v>44622.906273148146</v>
      </c>
      <c r="E297" s="5" t="s">
        <v>482</v>
      </c>
      <c r="F297" s="5">
        <v>193</v>
      </c>
      <c r="G297" s="5">
        <v>331</v>
      </c>
      <c r="H297" s="5">
        <v>8.19</v>
      </c>
      <c r="I297" s="5">
        <v>287</v>
      </c>
      <c r="J297" s="5">
        <v>292</v>
      </c>
      <c r="K297" s="5">
        <v>107</v>
      </c>
      <c r="L297" s="5">
        <v>121</v>
      </c>
      <c r="M297" s="5">
        <v>75</v>
      </c>
      <c r="N297" s="5">
        <v>84</v>
      </c>
      <c r="O297" s="5">
        <v>42</v>
      </c>
      <c r="P297" s="5">
        <v>24.7</v>
      </c>
      <c r="Q297" s="5">
        <v>16.399999999999999</v>
      </c>
      <c r="R297" s="5">
        <v>64</v>
      </c>
      <c r="S297" s="5">
        <v>13</v>
      </c>
    </row>
    <row r="298" spans="1:19" x14ac:dyDescent="0.25">
      <c r="A298" s="5" t="s">
        <v>1012</v>
      </c>
      <c r="B298" s="5" t="s">
        <v>1013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</row>
    <row r="299" spans="1:19" x14ac:dyDescent="0.25">
      <c r="A299" s="5" t="s">
        <v>166</v>
      </c>
      <c r="B299" s="5" t="s">
        <v>1014</v>
      </c>
      <c r="F299" s="5">
        <v>0</v>
      </c>
      <c r="G299" s="5">
        <v>452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</row>
    <row r="300" spans="1:19" x14ac:dyDescent="0.25">
      <c r="A300" s="5" t="s">
        <v>1015</v>
      </c>
      <c r="B300" s="5" t="s">
        <v>1016</v>
      </c>
      <c r="F300" s="5">
        <v>0</v>
      </c>
      <c r="G300" s="5">
        <v>356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</row>
    <row r="301" spans="1:19" x14ac:dyDescent="0.25">
      <c r="A301" s="5" t="s">
        <v>1017</v>
      </c>
      <c r="B301" s="5" t="s">
        <v>1018</v>
      </c>
      <c r="F301" s="5">
        <v>0</v>
      </c>
      <c r="G301" s="5">
        <v>462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</row>
    <row r="302" spans="1:19" x14ac:dyDescent="0.25">
      <c r="A302" s="5" t="s">
        <v>1019</v>
      </c>
      <c r="B302" s="5" t="s">
        <v>1020</v>
      </c>
      <c r="F302" s="5">
        <v>0</v>
      </c>
      <c r="G302" s="5">
        <v>348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</row>
    <row r="303" spans="1:19" x14ac:dyDescent="0.25">
      <c r="A303" s="5" t="s">
        <v>1021</v>
      </c>
      <c r="B303" s="5" t="s">
        <v>1022</v>
      </c>
      <c r="F303" s="5">
        <v>0</v>
      </c>
      <c r="G303" s="5">
        <v>414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</row>
    <row r="304" spans="1:19" x14ac:dyDescent="0.25">
      <c r="A304" s="5" t="s">
        <v>90</v>
      </c>
      <c r="B304" s="5" t="s">
        <v>1023</v>
      </c>
      <c r="C304" s="5">
        <v>44623.052777777775</v>
      </c>
      <c r="D304" s="5">
        <v>44623.073599537034</v>
      </c>
      <c r="E304" s="5" t="s">
        <v>482</v>
      </c>
      <c r="F304" s="5">
        <v>498</v>
      </c>
      <c r="G304" s="5">
        <v>0</v>
      </c>
      <c r="H304" s="5">
        <v>12.07</v>
      </c>
      <c r="I304" s="5">
        <v>524</v>
      </c>
      <c r="J304" s="5">
        <v>419</v>
      </c>
      <c r="K304" s="5">
        <v>277</v>
      </c>
      <c r="L304" s="5">
        <v>121</v>
      </c>
      <c r="M304" s="5">
        <v>77</v>
      </c>
      <c r="N304" s="5">
        <v>83</v>
      </c>
      <c r="O304" s="5">
        <v>61</v>
      </c>
      <c r="P304" s="5">
        <v>28.1</v>
      </c>
      <c r="Q304" s="5">
        <v>24.1</v>
      </c>
      <c r="R304" s="5">
        <v>184</v>
      </c>
      <c r="S304" s="5">
        <v>170</v>
      </c>
    </row>
    <row r="305" spans="1:19" x14ac:dyDescent="0.25">
      <c r="A305" s="5" t="s">
        <v>1024</v>
      </c>
      <c r="B305" s="5" t="s">
        <v>1025</v>
      </c>
      <c r="C305" s="5">
        <v>44605.653981481482</v>
      </c>
      <c r="D305" s="5">
        <v>44605.674803240741</v>
      </c>
      <c r="E305" s="5" t="s">
        <v>482</v>
      </c>
      <c r="F305" s="5">
        <v>280</v>
      </c>
      <c r="G305" s="5">
        <v>439</v>
      </c>
      <c r="H305" s="5">
        <v>9.57</v>
      </c>
      <c r="I305" s="5">
        <v>493</v>
      </c>
      <c r="J305" s="5">
        <v>300</v>
      </c>
      <c r="K305" s="5">
        <v>156</v>
      </c>
      <c r="L305" s="5">
        <v>116</v>
      </c>
      <c r="M305" s="5">
        <v>78</v>
      </c>
      <c r="N305" s="5">
        <v>71</v>
      </c>
      <c r="O305" s="5">
        <v>48</v>
      </c>
      <c r="P305" s="5">
        <v>24.9</v>
      </c>
      <c r="Q305" s="5">
        <v>19.100000000000001</v>
      </c>
      <c r="R305" s="5">
        <v>171</v>
      </c>
      <c r="S305" s="5">
        <v>153</v>
      </c>
    </row>
    <row r="306" spans="1:19" x14ac:dyDescent="0.25">
      <c r="A306" s="5" t="s">
        <v>164</v>
      </c>
      <c r="B306" s="5" t="s">
        <v>1026</v>
      </c>
      <c r="C306" s="5">
        <v>44624.444780092592</v>
      </c>
      <c r="D306" s="5">
        <v>44624.465590277781</v>
      </c>
      <c r="E306" s="5" t="s">
        <v>482</v>
      </c>
      <c r="F306" s="5">
        <v>373</v>
      </c>
      <c r="G306" s="5">
        <v>336</v>
      </c>
      <c r="H306" s="5">
        <v>10.8</v>
      </c>
      <c r="I306" s="5">
        <v>519</v>
      </c>
      <c r="J306" s="5">
        <v>359</v>
      </c>
      <c r="K306" s="5">
        <v>207</v>
      </c>
      <c r="L306" s="5">
        <v>118</v>
      </c>
      <c r="M306" s="5">
        <v>77</v>
      </c>
      <c r="N306" s="5">
        <v>67</v>
      </c>
      <c r="O306" s="5">
        <v>54</v>
      </c>
      <c r="P306" s="5">
        <v>26.6</v>
      </c>
      <c r="Q306" s="5">
        <v>21.6</v>
      </c>
      <c r="R306" s="5">
        <v>0</v>
      </c>
      <c r="S306" s="5">
        <v>0</v>
      </c>
    </row>
    <row r="307" spans="1:19" x14ac:dyDescent="0.25">
      <c r="A307" s="5" t="s">
        <v>1027</v>
      </c>
      <c r="B307" s="5" t="s">
        <v>1028</v>
      </c>
      <c r="F307" s="5">
        <v>0</v>
      </c>
      <c r="G307" s="5">
        <v>416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</row>
    <row r="308" spans="1:19" x14ac:dyDescent="0.25">
      <c r="A308" s="5" t="s">
        <v>1029</v>
      </c>
      <c r="B308" s="5" t="s">
        <v>1030</v>
      </c>
      <c r="F308" s="5">
        <v>0</v>
      </c>
      <c r="G308" s="5">
        <v>367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</row>
    <row r="309" spans="1:19" x14ac:dyDescent="0.25">
      <c r="A309" s="5" t="s">
        <v>311</v>
      </c>
      <c r="B309" s="5" t="s">
        <v>1031</v>
      </c>
      <c r="C309" s="5">
        <v>44622.983819444446</v>
      </c>
      <c r="D309" s="5">
        <v>44623.004629629628</v>
      </c>
      <c r="E309" s="5" t="s">
        <v>482</v>
      </c>
      <c r="F309" s="5">
        <v>325</v>
      </c>
      <c r="G309" s="5">
        <v>423</v>
      </c>
      <c r="H309" s="5">
        <v>10.130000000000001</v>
      </c>
      <c r="I309" s="5">
        <v>540</v>
      </c>
      <c r="J309" s="5">
        <v>349</v>
      </c>
      <c r="K309" s="5">
        <v>181</v>
      </c>
      <c r="L309" s="5">
        <v>119</v>
      </c>
      <c r="M309" s="5">
        <v>77</v>
      </c>
      <c r="N309" s="5">
        <v>75</v>
      </c>
      <c r="O309" s="5">
        <v>52</v>
      </c>
      <c r="P309" s="5">
        <v>26.3</v>
      </c>
      <c r="Q309" s="5">
        <v>20.3</v>
      </c>
      <c r="R309" s="5">
        <v>182</v>
      </c>
      <c r="S309" s="5">
        <v>164</v>
      </c>
    </row>
    <row r="310" spans="1:19" x14ac:dyDescent="0.25">
      <c r="A310" s="5" t="s">
        <v>1032</v>
      </c>
      <c r="B310" s="5" t="s">
        <v>1033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</row>
    <row r="311" spans="1:19" x14ac:dyDescent="0.25">
      <c r="A311" s="5" t="s">
        <v>1034</v>
      </c>
      <c r="B311" s="5" t="s">
        <v>1035</v>
      </c>
      <c r="F311" s="5">
        <v>0</v>
      </c>
      <c r="G311" s="5">
        <v>469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</row>
    <row r="312" spans="1:19" x14ac:dyDescent="0.25">
      <c r="A312" s="5" t="s">
        <v>363</v>
      </c>
      <c r="B312" s="5" t="s">
        <v>1036</v>
      </c>
      <c r="C312" s="5">
        <v>44623.918020833335</v>
      </c>
      <c r="D312" s="5">
        <v>44623.938842592594</v>
      </c>
      <c r="E312" s="5" t="s">
        <v>482</v>
      </c>
      <c r="F312" s="5">
        <v>496</v>
      </c>
      <c r="G312" s="5">
        <v>524</v>
      </c>
      <c r="H312" s="5">
        <v>12</v>
      </c>
      <c r="I312" s="5">
        <v>517</v>
      </c>
      <c r="J312" s="5">
        <v>448</v>
      </c>
      <c r="K312" s="5">
        <v>276</v>
      </c>
      <c r="L312" s="5">
        <v>122</v>
      </c>
      <c r="M312" s="5">
        <v>76</v>
      </c>
      <c r="N312" s="5">
        <v>94</v>
      </c>
      <c r="O312" s="5">
        <v>62</v>
      </c>
      <c r="P312" s="5">
        <v>28.9</v>
      </c>
      <c r="Q312" s="5">
        <v>24</v>
      </c>
      <c r="R312" s="5">
        <v>184</v>
      </c>
      <c r="S312" s="5">
        <v>172</v>
      </c>
    </row>
    <row r="313" spans="1:19" x14ac:dyDescent="0.25">
      <c r="A313" s="5" t="s">
        <v>1037</v>
      </c>
      <c r="B313" s="5" t="s">
        <v>1038</v>
      </c>
      <c r="C313" s="5">
        <v>44597.909699074073</v>
      </c>
      <c r="D313" s="5">
        <v>44597.930555555555</v>
      </c>
      <c r="E313" s="5" t="s">
        <v>482</v>
      </c>
      <c r="F313" s="5">
        <v>381</v>
      </c>
      <c r="G313" s="5">
        <v>377</v>
      </c>
      <c r="H313" s="5">
        <v>10.79</v>
      </c>
      <c r="I313" s="5">
        <v>0</v>
      </c>
      <c r="J313" s="5">
        <v>384</v>
      </c>
      <c r="K313" s="5">
        <v>211</v>
      </c>
      <c r="L313" s="5">
        <v>124</v>
      </c>
      <c r="M313" s="5">
        <v>81</v>
      </c>
      <c r="N313" s="5">
        <v>80</v>
      </c>
      <c r="O313" s="5">
        <v>53</v>
      </c>
      <c r="P313" s="5">
        <v>27.3</v>
      </c>
      <c r="Q313" s="5">
        <v>21.6</v>
      </c>
      <c r="R313" s="5">
        <v>181</v>
      </c>
      <c r="S313" s="5">
        <v>157</v>
      </c>
    </row>
    <row r="314" spans="1:19" x14ac:dyDescent="0.25">
      <c r="A314" s="5" t="s">
        <v>1039</v>
      </c>
      <c r="B314" s="5" t="s">
        <v>1040</v>
      </c>
      <c r="F314" s="5">
        <v>0</v>
      </c>
      <c r="G314" s="5">
        <v>345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</row>
    <row r="315" spans="1:19" x14ac:dyDescent="0.25">
      <c r="A315" s="5" t="s">
        <v>1041</v>
      </c>
      <c r="B315" s="5" t="s">
        <v>1042</v>
      </c>
      <c r="F315" s="5">
        <v>0</v>
      </c>
      <c r="G315" s="5">
        <v>367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</row>
    <row r="316" spans="1:19" x14ac:dyDescent="0.25">
      <c r="A316" s="5" t="s">
        <v>126</v>
      </c>
      <c r="B316" s="5" t="s">
        <v>1043</v>
      </c>
      <c r="C316" s="5">
        <v>44623.724583333336</v>
      </c>
      <c r="D316" s="5">
        <v>44623.745405092595</v>
      </c>
      <c r="E316" s="5" t="s">
        <v>482</v>
      </c>
      <c r="F316" s="5">
        <v>388</v>
      </c>
      <c r="G316" s="5">
        <v>444</v>
      </c>
      <c r="H316" s="5">
        <v>10.85</v>
      </c>
      <c r="I316" s="5">
        <v>0</v>
      </c>
      <c r="J316" s="5">
        <v>389</v>
      </c>
      <c r="K316" s="5">
        <v>215</v>
      </c>
      <c r="L316" s="5">
        <v>121</v>
      </c>
      <c r="M316" s="5">
        <v>76</v>
      </c>
      <c r="N316" s="5">
        <v>83</v>
      </c>
      <c r="O316" s="5">
        <v>50</v>
      </c>
      <c r="P316" s="5">
        <v>27.4</v>
      </c>
      <c r="Q316" s="5">
        <v>21.7</v>
      </c>
      <c r="R316" s="5">
        <v>158</v>
      </c>
      <c r="S316" s="5">
        <v>145</v>
      </c>
    </row>
    <row r="317" spans="1:19" x14ac:dyDescent="0.25">
      <c r="A317" s="5" t="s">
        <v>1044</v>
      </c>
      <c r="B317" s="5" t="s">
        <v>1045</v>
      </c>
      <c r="F317" s="5">
        <v>0</v>
      </c>
      <c r="G317" s="5">
        <v>607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</row>
    <row r="318" spans="1:19" x14ac:dyDescent="0.25">
      <c r="A318" s="5" t="s">
        <v>1046</v>
      </c>
      <c r="B318" s="5" t="s">
        <v>1047</v>
      </c>
      <c r="C318" s="5">
        <v>44601.255266203705</v>
      </c>
      <c r="D318" s="5">
        <v>44601.276134259257</v>
      </c>
      <c r="E318" s="5" t="s">
        <v>482</v>
      </c>
      <c r="F318" s="5">
        <v>199</v>
      </c>
      <c r="G318" s="5">
        <v>281</v>
      </c>
      <c r="H318" s="5">
        <v>8.25</v>
      </c>
      <c r="I318" s="5">
        <v>0</v>
      </c>
      <c r="J318" s="5">
        <v>313</v>
      </c>
      <c r="K318" s="5">
        <v>111</v>
      </c>
      <c r="L318" s="5">
        <v>146</v>
      </c>
      <c r="M318" s="5">
        <v>69</v>
      </c>
      <c r="N318" s="5">
        <v>64</v>
      </c>
      <c r="O318" s="5">
        <v>45</v>
      </c>
      <c r="P318" s="5">
        <v>25.3</v>
      </c>
      <c r="Q318" s="5">
        <v>16.5</v>
      </c>
      <c r="R318" s="5">
        <v>157</v>
      </c>
      <c r="S318" s="5">
        <v>138</v>
      </c>
    </row>
    <row r="319" spans="1:19" x14ac:dyDescent="0.25">
      <c r="A319" s="5" t="s">
        <v>49</v>
      </c>
      <c r="B319" s="5" t="s">
        <v>1048</v>
      </c>
      <c r="C319" s="5">
        <v>44623.92827546296</v>
      </c>
      <c r="D319" s="5">
        <v>44623.949074074073</v>
      </c>
      <c r="E319" s="5" t="s">
        <v>482</v>
      </c>
      <c r="F319" s="5">
        <v>433</v>
      </c>
      <c r="G319" s="5">
        <v>0</v>
      </c>
      <c r="H319" s="5">
        <v>11.28</v>
      </c>
      <c r="I319" s="5">
        <v>606</v>
      </c>
      <c r="J319" s="5">
        <v>377</v>
      </c>
      <c r="K319" s="5">
        <v>240</v>
      </c>
      <c r="L319" s="5">
        <v>108</v>
      </c>
      <c r="M319" s="5">
        <v>74</v>
      </c>
      <c r="N319" s="5">
        <v>72</v>
      </c>
      <c r="O319" s="5">
        <v>58</v>
      </c>
      <c r="P319" s="5">
        <v>27.1</v>
      </c>
      <c r="Q319" s="5">
        <v>22.6</v>
      </c>
      <c r="R319" s="5">
        <v>0</v>
      </c>
      <c r="S319" s="5">
        <v>0</v>
      </c>
    </row>
    <row r="320" spans="1:19" x14ac:dyDescent="0.25">
      <c r="A320" s="5" t="s">
        <v>1049</v>
      </c>
      <c r="B320" s="5" t="s">
        <v>1050</v>
      </c>
      <c r="F320" s="5">
        <v>0</v>
      </c>
      <c r="G320" s="5">
        <v>422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</row>
    <row r="321" spans="1:19" x14ac:dyDescent="0.25">
      <c r="A321" s="5" t="s">
        <v>1051</v>
      </c>
      <c r="B321" s="5" t="s">
        <v>1052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</row>
    <row r="322" spans="1:19" x14ac:dyDescent="0.25">
      <c r="A322" s="5" t="s">
        <v>1053</v>
      </c>
      <c r="B322" s="5" t="s">
        <v>1054</v>
      </c>
      <c r="F322" s="5">
        <v>0</v>
      </c>
      <c r="G322" s="5">
        <v>368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</row>
    <row r="323" spans="1:19" x14ac:dyDescent="0.25">
      <c r="A323" s="5" t="s">
        <v>1055</v>
      </c>
      <c r="B323" s="5" t="s">
        <v>1056</v>
      </c>
      <c r="F323" s="5">
        <v>0</v>
      </c>
      <c r="G323" s="5">
        <v>379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</row>
    <row r="324" spans="1:19" x14ac:dyDescent="0.25">
      <c r="A324" s="5" t="s">
        <v>1057</v>
      </c>
      <c r="B324" s="5" t="s">
        <v>1058</v>
      </c>
      <c r="C324" s="5">
        <v>44606.878020833334</v>
      </c>
      <c r="D324" s="5">
        <v>44606.898877314816</v>
      </c>
      <c r="E324" s="5" t="s">
        <v>482</v>
      </c>
      <c r="F324" s="5">
        <v>316</v>
      </c>
      <c r="G324" s="5">
        <v>387</v>
      </c>
      <c r="H324" s="5">
        <v>10.06</v>
      </c>
      <c r="I324" s="5">
        <v>515</v>
      </c>
      <c r="J324" s="5">
        <v>313</v>
      </c>
      <c r="K324" s="5">
        <v>176</v>
      </c>
      <c r="L324" s="5">
        <v>126</v>
      </c>
      <c r="M324" s="5">
        <v>88</v>
      </c>
      <c r="N324" s="5">
        <v>64</v>
      </c>
      <c r="O324" s="5">
        <v>46</v>
      </c>
      <c r="P324" s="5">
        <v>25.3</v>
      </c>
      <c r="Q324" s="5">
        <v>20.100000000000001</v>
      </c>
      <c r="R324" s="5">
        <v>168</v>
      </c>
      <c r="S324" s="5">
        <v>153</v>
      </c>
    </row>
    <row r="325" spans="1:19" x14ac:dyDescent="0.25">
      <c r="A325" s="5" t="s">
        <v>1059</v>
      </c>
      <c r="B325" s="5" t="s">
        <v>1060</v>
      </c>
      <c r="F325" s="5">
        <v>0</v>
      </c>
      <c r="G325" s="5">
        <v>500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</row>
    <row r="326" spans="1:19" x14ac:dyDescent="0.25">
      <c r="A326" s="5" t="s">
        <v>176</v>
      </c>
      <c r="B326" s="5" t="s">
        <v>1061</v>
      </c>
      <c r="C326" s="5">
        <v>44623.129872685182</v>
      </c>
      <c r="D326" s="5">
        <v>44623.150671296295</v>
      </c>
      <c r="E326" s="5" t="s">
        <v>482</v>
      </c>
      <c r="F326" s="5">
        <v>614</v>
      </c>
      <c r="G326" s="5">
        <v>606</v>
      </c>
      <c r="H326" s="5">
        <v>12.92</v>
      </c>
      <c r="I326" s="5">
        <v>864</v>
      </c>
      <c r="J326" s="5">
        <v>516</v>
      </c>
      <c r="K326" s="5">
        <v>341</v>
      </c>
      <c r="L326" s="5">
        <v>118</v>
      </c>
      <c r="M326" s="5">
        <v>76</v>
      </c>
      <c r="N326" s="5">
        <v>81</v>
      </c>
      <c r="O326" s="5">
        <v>66</v>
      </c>
      <c r="P326" s="5">
        <v>30.3</v>
      </c>
      <c r="Q326" s="5">
        <v>25.8</v>
      </c>
      <c r="R326" s="5">
        <v>0</v>
      </c>
      <c r="S326" s="5">
        <v>0</v>
      </c>
    </row>
    <row r="327" spans="1:19" x14ac:dyDescent="0.25">
      <c r="A327" s="5" t="s">
        <v>1062</v>
      </c>
      <c r="B327" s="5" t="s">
        <v>1063</v>
      </c>
      <c r="F327" s="5">
        <v>0</v>
      </c>
      <c r="G327" s="5">
        <v>431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</row>
    <row r="328" spans="1:19" x14ac:dyDescent="0.25">
      <c r="A328" s="5" t="s">
        <v>1064</v>
      </c>
      <c r="B328" s="5" t="s">
        <v>1065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</row>
    <row r="329" spans="1:19" x14ac:dyDescent="0.25">
      <c r="A329" s="5" t="s">
        <v>1066</v>
      </c>
      <c r="B329" s="5" t="s">
        <v>1067</v>
      </c>
      <c r="F329" s="5">
        <v>0</v>
      </c>
      <c r="G329" s="5">
        <v>432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</row>
    <row r="330" spans="1:19" x14ac:dyDescent="0.25">
      <c r="A330" s="5" t="s">
        <v>1068</v>
      </c>
      <c r="B330" s="5" t="s">
        <v>1069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</row>
    <row r="331" spans="1:19" x14ac:dyDescent="0.25">
      <c r="A331" s="5" t="s">
        <v>94</v>
      </c>
      <c r="B331" s="5" t="s">
        <v>1070</v>
      </c>
      <c r="C331" s="5">
        <v>44623.860324074078</v>
      </c>
      <c r="D331" s="5">
        <v>44623.881122685183</v>
      </c>
      <c r="E331" s="5" t="s">
        <v>482</v>
      </c>
      <c r="F331" s="5">
        <v>247</v>
      </c>
      <c r="G331" s="5">
        <v>0</v>
      </c>
      <c r="H331" s="5">
        <v>9.08</v>
      </c>
      <c r="I331" s="5">
        <v>402</v>
      </c>
      <c r="J331" s="5">
        <v>296</v>
      </c>
      <c r="K331" s="5">
        <v>137</v>
      </c>
      <c r="L331" s="5">
        <v>123</v>
      </c>
      <c r="M331" s="5">
        <v>78</v>
      </c>
      <c r="N331" s="5">
        <v>62</v>
      </c>
      <c r="O331" s="5">
        <v>45</v>
      </c>
      <c r="P331" s="5">
        <v>24.8</v>
      </c>
      <c r="Q331" s="5">
        <v>18.2</v>
      </c>
      <c r="R331" s="5">
        <v>149</v>
      </c>
      <c r="S331" s="5">
        <v>126</v>
      </c>
    </row>
    <row r="332" spans="1:19" x14ac:dyDescent="0.25">
      <c r="A332" s="5" t="s">
        <v>1071</v>
      </c>
      <c r="B332" s="5" t="s">
        <v>1072</v>
      </c>
      <c r="F332" s="5">
        <v>0</v>
      </c>
      <c r="G332" s="5">
        <v>417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</row>
    <row r="333" spans="1:19" x14ac:dyDescent="0.25">
      <c r="A333" s="5" t="s">
        <v>1073</v>
      </c>
      <c r="B333" s="5" t="s">
        <v>1074</v>
      </c>
      <c r="C333" s="5">
        <v>44597.788217592592</v>
      </c>
      <c r="D333" s="5">
        <v>44597.809016203704</v>
      </c>
      <c r="E333" s="5" t="s">
        <v>482</v>
      </c>
      <c r="F333" s="5">
        <v>267</v>
      </c>
      <c r="G333" s="5">
        <v>443</v>
      </c>
      <c r="H333" s="5">
        <v>9.07</v>
      </c>
      <c r="I333" s="5">
        <v>379</v>
      </c>
      <c r="J333" s="5">
        <v>392</v>
      </c>
      <c r="K333" s="5">
        <v>148</v>
      </c>
      <c r="L333" s="5">
        <v>131</v>
      </c>
      <c r="M333" s="5">
        <v>83</v>
      </c>
      <c r="N333" s="5">
        <v>59</v>
      </c>
      <c r="O333" s="5">
        <v>43</v>
      </c>
      <c r="P333" s="5">
        <v>27.5</v>
      </c>
      <c r="Q333" s="5">
        <v>18.100000000000001</v>
      </c>
      <c r="R333" s="5">
        <v>0</v>
      </c>
      <c r="S333" s="5">
        <v>0</v>
      </c>
    </row>
    <row r="334" spans="1:19" x14ac:dyDescent="0.25">
      <c r="A334" s="5" t="s">
        <v>1075</v>
      </c>
      <c r="B334" s="5" t="s">
        <v>1076</v>
      </c>
      <c r="F334" s="5">
        <v>0</v>
      </c>
      <c r="G334" s="5">
        <v>401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</row>
    <row r="335" spans="1:19" x14ac:dyDescent="0.25">
      <c r="A335" s="5" t="s">
        <v>45</v>
      </c>
      <c r="B335" s="5" t="s">
        <v>1077</v>
      </c>
      <c r="C335" s="5">
        <v>44623.91611111111</v>
      </c>
      <c r="D335" s="5">
        <v>44623.936921296299</v>
      </c>
      <c r="E335" s="5" t="s">
        <v>482</v>
      </c>
      <c r="F335" s="5">
        <v>400</v>
      </c>
      <c r="G335" s="5">
        <v>446</v>
      </c>
      <c r="H335" s="5">
        <v>11.01</v>
      </c>
      <c r="I335" s="5">
        <v>446</v>
      </c>
      <c r="J335" s="5">
        <v>420</v>
      </c>
      <c r="K335" s="5">
        <v>222</v>
      </c>
      <c r="L335" s="5">
        <v>113</v>
      </c>
      <c r="M335" s="5">
        <v>73</v>
      </c>
      <c r="N335" s="5">
        <v>80</v>
      </c>
      <c r="O335" s="5">
        <v>58</v>
      </c>
      <c r="P335" s="5">
        <v>28.2</v>
      </c>
      <c r="Q335" s="5">
        <v>22</v>
      </c>
      <c r="R335" s="5">
        <v>172</v>
      </c>
      <c r="S335" s="5">
        <v>154</v>
      </c>
    </row>
    <row r="336" spans="1:19" x14ac:dyDescent="0.25">
      <c r="A336" s="5" t="s">
        <v>1078</v>
      </c>
      <c r="B336" s="5" t="s">
        <v>1079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</row>
    <row r="337" spans="1:19" x14ac:dyDescent="0.25">
      <c r="A337" s="5" t="s">
        <v>1080</v>
      </c>
      <c r="B337" s="5" t="s">
        <v>1081</v>
      </c>
      <c r="C337" s="5">
        <v>44595.456585648149</v>
      </c>
      <c r="D337" s="5">
        <v>44595.477384259262</v>
      </c>
      <c r="E337" s="5" t="s">
        <v>482</v>
      </c>
      <c r="F337" s="5">
        <v>144</v>
      </c>
      <c r="G337" s="5">
        <v>191</v>
      </c>
      <c r="H337" s="5">
        <v>7.08</v>
      </c>
      <c r="I337" s="5">
        <v>201</v>
      </c>
      <c r="J337" s="5">
        <v>208</v>
      </c>
      <c r="K337" s="5">
        <v>80</v>
      </c>
      <c r="L337" s="5">
        <v>120</v>
      </c>
      <c r="M337" s="5">
        <v>77</v>
      </c>
      <c r="N337" s="5">
        <v>55</v>
      </c>
      <c r="O337" s="5">
        <v>35</v>
      </c>
      <c r="P337" s="5">
        <v>21.7</v>
      </c>
      <c r="Q337" s="5">
        <v>14.2</v>
      </c>
      <c r="R337" s="5">
        <v>0</v>
      </c>
      <c r="S337" s="5">
        <v>0</v>
      </c>
    </row>
    <row r="338" spans="1:19" x14ac:dyDescent="0.25">
      <c r="A338" s="5" t="s">
        <v>1082</v>
      </c>
      <c r="B338" s="5" t="s">
        <v>1083</v>
      </c>
      <c r="F338" s="5">
        <v>0</v>
      </c>
      <c r="G338" s="5">
        <v>420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</row>
    <row r="339" spans="1:19" x14ac:dyDescent="0.25">
      <c r="A339" s="5" t="s">
        <v>1084</v>
      </c>
      <c r="B339" s="5" t="s">
        <v>1085</v>
      </c>
      <c r="C339" s="5">
        <v>44606.739606481482</v>
      </c>
      <c r="D339" s="5">
        <v>44606.760416666664</v>
      </c>
      <c r="E339" s="5" t="s">
        <v>482</v>
      </c>
      <c r="F339" s="5">
        <v>521</v>
      </c>
      <c r="G339" s="5">
        <v>583</v>
      </c>
      <c r="H339" s="5">
        <v>12.22</v>
      </c>
      <c r="I339" s="5">
        <v>500</v>
      </c>
      <c r="J339" s="5">
        <v>711</v>
      </c>
      <c r="K339" s="5">
        <v>289</v>
      </c>
      <c r="L339" s="5">
        <v>128</v>
      </c>
      <c r="M339" s="5">
        <v>82</v>
      </c>
      <c r="N339" s="5">
        <v>87</v>
      </c>
      <c r="O339" s="5">
        <v>59</v>
      </c>
      <c r="P339" s="5">
        <v>34</v>
      </c>
      <c r="Q339" s="5">
        <v>24.4</v>
      </c>
      <c r="R339" s="5">
        <v>176</v>
      </c>
      <c r="S339" s="5">
        <v>159</v>
      </c>
    </row>
    <row r="340" spans="1:19" x14ac:dyDescent="0.25">
      <c r="A340" s="5" t="s">
        <v>1086</v>
      </c>
      <c r="B340" s="5" t="s">
        <v>1087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</row>
    <row r="341" spans="1:19" x14ac:dyDescent="0.25">
      <c r="A341" s="5" t="s">
        <v>1088</v>
      </c>
      <c r="B341" s="5" t="s">
        <v>1089</v>
      </c>
      <c r="C341" s="5">
        <v>44600.114606481482</v>
      </c>
      <c r="D341" s="5">
        <v>44600.135416666664</v>
      </c>
      <c r="E341" s="5" t="s">
        <v>482</v>
      </c>
      <c r="F341" s="5">
        <v>299</v>
      </c>
      <c r="G341" s="5">
        <v>362</v>
      </c>
      <c r="H341" s="5">
        <v>9.85</v>
      </c>
      <c r="I341" s="5">
        <v>419</v>
      </c>
      <c r="J341" s="5">
        <v>318</v>
      </c>
      <c r="K341" s="5">
        <v>166</v>
      </c>
      <c r="L341" s="5">
        <v>109</v>
      </c>
      <c r="M341" s="5">
        <v>80</v>
      </c>
      <c r="N341" s="5">
        <v>65</v>
      </c>
      <c r="O341" s="5">
        <v>48</v>
      </c>
      <c r="P341" s="5">
        <v>25.4</v>
      </c>
      <c r="Q341" s="5">
        <v>19.7</v>
      </c>
      <c r="R341" s="5">
        <v>0</v>
      </c>
      <c r="S341" s="5">
        <v>0</v>
      </c>
    </row>
    <row r="342" spans="1:19" x14ac:dyDescent="0.25">
      <c r="A342" s="5" t="s">
        <v>1090</v>
      </c>
      <c r="B342" s="5" t="s">
        <v>1091</v>
      </c>
      <c r="F342" s="5">
        <v>0</v>
      </c>
      <c r="G342" s="5">
        <v>342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</row>
    <row r="343" spans="1:19" x14ac:dyDescent="0.25">
      <c r="A343" s="5" t="s">
        <v>1092</v>
      </c>
      <c r="B343" s="5" t="s">
        <v>1093</v>
      </c>
      <c r="F343" s="5">
        <v>0</v>
      </c>
      <c r="G343" s="5">
        <v>345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</row>
    <row r="344" spans="1:19" x14ac:dyDescent="0.25">
      <c r="A344" s="5" t="s">
        <v>184</v>
      </c>
      <c r="B344" s="5" t="s">
        <v>1094</v>
      </c>
      <c r="C344" s="5">
        <v>44623.606932870367</v>
      </c>
      <c r="D344" s="5">
        <v>44623.627754629626</v>
      </c>
      <c r="E344" s="5" t="s">
        <v>482</v>
      </c>
      <c r="F344" s="5">
        <v>640</v>
      </c>
      <c r="G344" s="5">
        <v>634</v>
      </c>
      <c r="H344" s="5">
        <v>13.23</v>
      </c>
      <c r="I344" s="5">
        <v>0</v>
      </c>
      <c r="J344" s="5">
        <v>696</v>
      </c>
      <c r="K344" s="5">
        <v>355</v>
      </c>
      <c r="L344" s="5">
        <v>114</v>
      </c>
      <c r="M344" s="5">
        <v>74</v>
      </c>
      <c r="N344" s="5">
        <v>90</v>
      </c>
      <c r="O344" s="5">
        <v>71</v>
      </c>
      <c r="P344" s="5">
        <v>33.799999999999997</v>
      </c>
      <c r="Q344" s="5">
        <v>26.4</v>
      </c>
      <c r="R344" s="5">
        <v>178</v>
      </c>
      <c r="S344" s="5">
        <v>163</v>
      </c>
    </row>
    <row r="345" spans="1:19" x14ac:dyDescent="0.25">
      <c r="A345" s="5" t="s">
        <v>212</v>
      </c>
      <c r="B345" s="5" t="s">
        <v>1095</v>
      </c>
      <c r="F345" s="5">
        <v>0</v>
      </c>
      <c r="G345" s="5">
        <v>489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</row>
    <row r="346" spans="1:19" x14ac:dyDescent="0.25">
      <c r="A346" s="5" t="s">
        <v>1096</v>
      </c>
      <c r="B346" s="5" t="s">
        <v>1097</v>
      </c>
      <c r="F346" s="5">
        <v>0</v>
      </c>
      <c r="G346" s="5">
        <v>327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</row>
    <row r="347" spans="1:19" x14ac:dyDescent="0.25">
      <c r="A347" s="5" t="s">
        <v>1098</v>
      </c>
      <c r="B347" s="5" t="s">
        <v>1099</v>
      </c>
      <c r="F347" s="5">
        <v>0</v>
      </c>
      <c r="G347" s="5">
        <v>427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</row>
    <row r="348" spans="1:19" x14ac:dyDescent="0.25">
      <c r="A348" s="5" t="s">
        <v>1100</v>
      </c>
      <c r="B348" s="5" t="s">
        <v>1101</v>
      </c>
      <c r="F348" s="5">
        <v>0</v>
      </c>
      <c r="G348" s="5">
        <v>306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</row>
    <row r="349" spans="1:19" x14ac:dyDescent="0.25">
      <c r="A349" s="5" t="s">
        <v>1102</v>
      </c>
      <c r="B349" s="5" t="s">
        <v>1103</v>
      </c>
      <c r="F349" s="5">
        <v>0</v>
      </c>
      <c r="G349" s="5">
        <v>338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</row>
    <row r="350" spans="1:19" x14ac:dyDescent="0.25">
      <c r="A350" s="5" t="s">
        <v>1104</v>
      </c>
      <c r="B350" s="5" t="s">
        <v>1105</v>
      </c>
      <c r="F350" s="5">
        <v>0</v>
      </c>
      <c r="G350" s="5">
        <v>502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</row>
    <row r="351" spans="1:19" x14ac:dyDescent="0.25">
      <c r="A351" s="5" t="s">
        <v>1106</v>
      </c>
      <c r="B351" s="5" t="s">
        <v>1107</v>
      </c>
      <c r="F351" s="5">
        <v>0</v>
      </c>
      <c r="G351" s="5">
        <v>455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</row>
    <row r="352" spans="1:19" x14ac:dyDescent="0.25">
      <c r="A352" s="5" t="s">
        <v>1108</v>
      </c>
      <c r="B352" s="5" t="s">
        <v>1109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</row>
    <row r="353" spans="1:19" x14ac:dyDescent="0.25">
      <c r="A353" s="5" t="s">
        <v>1110</v>
      </c>
      <c r="B353" s="5" t="s">
        <v>1111</v>
      </c>
      <c r="F353" s="5">
        <v>0</v>
      </c>
      <c r="G353" s="5">
        <v>452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</row>
    <row r="354" spans="1:19" x14ac:dyDescent="0.25">
      <c r="A354" s="5" t="s">
        <v>1112</v>
      </c>
      <c r="B354" s="5" t="s">
        <v>1113</v>
      </c>
      <c r="F354" s="5">
        <v>0</v>
      </c>
      <c r="G354" s="5">
        <v>445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</row>
    <row r="355" spans="1:19" x14ac:dyDescent="0.25">
      <c r="A355" s="5" t="s">
        <v>1114</v>
      </c>
      <c r="B355" s="5" t="s">
        <v>1115</v>
      </c>
      <c r="F355" s="5">
        <v>0</v>
      </c>
      <c r="G355" s="5">
        <v>283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</row>
    <row r="356" spans="1:19" x14ac:dyDescent="0.25">
      <c r="A356" s="5" t="s">
        <v>375</v>
      </c>
      <c r="B356" s="5" t="s">
        <v>1116</v>
      </c>
      <c r="C356" s="5">
        <v>44623.109722222223</v>
      </c>
      <c r="D356" s="5">
        <v>44623.130578703705</v>
      </c>
      <c r="E356" s="5" t="s">
        <v>482</v>
      </c>
      <c r="F356" s="5">
        <v>437</v>
      </c>
      <c r="G356" s="5">
        <v>434</v>
      </c>
      <c r="H356" s="5">
        <v>11.5</v>
      </c>
      <c r="I356" s="5">
        <v>536</v>
      </c>
      <c r="J356" s="5">
        <v>320</v>
      </c>
      <c r="K356" s="5">
        <v>243</v>
      </c>
      <c r="L356" s="5">
        <v>109</v>
      </c>
      <c r="M356" s="5">
        <v>78</v>
      </c>
      <c r="N356" s="5">
        <v>68</v>
      </c>
      <c r="O356" s="5">
        <v>57</v>
      </c>
      <c r="P356" s="5">
        <v>25.5</v>
      </c>
      <c r="Q356" s="5">
        <v>23</v>
      </c>
      <c r="R356" s="5">
        <v>0</v>
      </c>
      <c r="S356" s="5">
        <v>0</v>
      </c>
    </row>
    <row r="357" spans="1:19" x14ac:dyDescent="0.25">
      <c r="A357" s="5" t="s">
        <v>1117</v>
      </c>
      <c r="B357" s="5" t="s">
        <v>1118</v>
      </c>
      <c r="F357" s="5">
        <v>0</v>
      </c>
      <c r="G357" s="5">
        <v>476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</row>
    <row r="358" spans="1:19" x14ac:dyDescent="0.25">
      <c r="A358" s="5" t="s">
        <v>65</v>
      </c>
      <c r="B358" s="5" t="s">
        <v>1119</v>
      </c>
      <c r="C358" s="5">
        <v>44623.85527777778</v>
      </c>
      <c r="D358" s="5">
        <v>44623.876087962963</v>
      </c>
      <c r="E358" s="5" t="s">
        <v>482</v>
      </c>
      <c r="F358" s="5">
        <v>530</v>
      </c>
      <c r="G358" s="5">
        <v>509</v>
      </c>
      <c r="H358" s="5">
        <v>12.33</v>
      </c>
      <c r="I358" s="5">
        <v>443</v>
      </c>
      <c r="J358" s="5">
        <v>462</v>
      </c>
      <c r="K358" s="5">
        <v>294</v>
      </c>
      <c r="L358" s="5">
        <v>115</v>
      </c>
      <c r="M358" s="5">
        <v>76</v>
      </c>
      <c r="N358" s="5">
        <v>76</v>
      </c>
      <c r="O358" s="5">
        <v>63</v>
      </c>
      <c r="P358" s="5">
        <v>29.2</v>
      </c>
      <c r="Q358" s="5">
        <v>24.7</v>
      </c>
      <c r="R358" s="5">
        <v>166</v>
      </c>
      <c r="S358" s="5">
        <v>154</v>
      </c>
    </row>
    <row r="359" spans="1:19" x14ac:dyDescent="0.25">
      <c r="A359" s="5" t="s">
        <v>1120</v>
      </c>
      <c r="B359" s="5" t="s">
        <v>1121</v>
      </c>
      <c r="F359" s="5">
        <v>0</v>
      </c>
      <c r="G359" s="5">
        <v>802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</row>
    <row r="360" spans="1:19" x14ac:dyDescent="0.25">
      <c r="A360" s="5" t="s">
        <v>1122</v>
      </c>
      <c r="B360" s="5" t="s">
        <v>1123</v>
      </c>
      <c r="C360" s="5">
        <v>44623.043796296297</v>
      </c>
      <c r="D360" s="5">
        <v>44623.064606481479</v>
      </c>
      <c r="E360" s="5" t="s">
        <v>482</v>
      </c>
      <c r="F360" s="5">
        <v>361</v>
      </c>
      <c r="G360" s="5">
        <v>0</v>
      </c>
      <c r="H360" s="5">
        <v>10.67</v>
      </c>
      <c r="I360" s="5">
        <v>447</v>
      </c>
      <c r="J360" s="5">
        <v>338</v>
      </c>
      <c r="K360" s="5">
        <v>201</v>
      </c>
      <c r="L360" s="5">
        <v>120</v>
      </c>
      <c r="M360" s="5">
        <v>77</v>
      </c>
      <c r="N360" s="5">
        <v>69</v>
      </c>
      <c r="O360" s="5">
        <v>53</v>
      </c>
      <c r="P360" s="5">
        <v>26</v>
      </c>
      <c r="Q360" s="5">
        <v>21.3</v>
      </c>
      <c r="R360" s="5">
        <v>0</v>
      </c>
      <c r="S360" s="5">
        <v>0</v>
      </c>
    </row>
    <row r="361" spans="1:19" x14ac:dyDescent="0.25">
      <c r="A361" s="5" t="s">
        <v>1124</v>
      </c>
      <c r="B361" s="5" t="s">
        <v>1125</v>
      </c>
      <c r="F361" s="5">
        <v>0</v>
      </c>
      <c r="G361" s="5">
        <v>544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</row>
    <row r="362" spans="1:19" x14ac:dyDescent="0.25">
      <c r="A362" s="5" t="s">
        <v>1126</v>
      </c>
      <c r="B362" s="5" t="s">
        <v>1127</v>
      </c>
      <c r="C362" s="5">
        <v>44598.986747685187</v>
      </c>
      <c r="D362" s="5">
        <v>44599.007569444446</v>
      </c>
      <c r="E362" s="5" t="s">
        <v>482</v>
      </c>
      <c r="F362" s="5">
        <v>362</v>
      </c>
      <c r="G362" s="5">
        <v>429</v>
      </c>
      <c r="H362" s="5">
        <v>10.6</v>
      </c>
      <c r="I362" s="5">
        <v>445</v>
      </c>
      <c r="J362" s="5">
        <v>357</v>
      </c>
      <c r="K362" s="5">
        <v>201</v>
      </c>
      <c r="L362" s="5">
        <v>118</v>
      </c>
      <c r="M362" s="5">
        <v>83</v>
      </c>
      <c r="N362" s="5">
        <v>69</v>
      </c>
      <c r="O362" s="5">
        <v>50</v>
      </c>
      <c r="P362" s="5">
        <v>26.6</v>
      </c>
      <c r="Q362" s="5">
        <v>21.2</v>
      </c>
      <c r="R362" s="5">
        <v>165</v>
      </c>
      <c r="S362" s="5">
        <v>151</v>
      </c>
    </row>
    <row r="363" spans="1:19" x14ac:dyDescent="0.25">
      <c r="A363" s="5" t="s">
        <v>1128</v>
      </c>
      <c r="B363" s="5" t="s">
        <v>1129</v>
      </c>
      <c r="C363" s="5">
        <v>44594.423148148147</v>
      </c>
      <c r="D363" s="5">
        <v>44594.44394675926</v>
      </c>
      <c r="E363" s="5" t="s">
        <v>482</v>
      </c>
      <c r="F363" s="5">
        <v>211</v>
      </c>
      <c r="G363" s="5">
        <v>410</v>
      </c>
      <c r="H363" s="5">
        <v>8.5500000000000007</v>
      </c>
      <c r="I363" s="5">
        <v>288</v>
      </c>
      <c r="J363" s="5">
        <v>221</v>
      </c>
      <c r="K363" s="5">
        <v>117</v>
      </c>
      <c r="L363" s="5">
        <v>123</v>
      </c>
      <c r="M363" s="5">
        <v>79</v>
      </c>
      <c r="N363" s="5">
        <v>50</v>
      </c>
      <c r="O363" s="5">
        <v>42</v>
      </c>
      <c r="P363" s="5">
        <v>22.2</v>
      </c>
      <c r="Q363" s="5">
        <v>17.100000000000001</v>
      </c>
      <c r="R363" s="5">
        <v>122</v>
      </c>
      <c r="S363" s="5">
        <v>104</v>
      </c>
    </row>
    <row r="364" spans="1:19" x14ac:dyDescent="0.25">
      <c r="A364" s="5" t="s">
        <v>1130</v>
      </c>
      <c r="B364" s="5" t="s">
        <v>1131</v>
      </c>
      <c r="F364" s="5">
        <v>0</v>
      </c>
      <c r="G364" s="5">
        <v>466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</row>
    <row r="365" spans="1:19" x14ac:dyDescent="0.25">
      <c r="A365" s="5" t="s">
        <v>1132</v>
      </c>
      <c r="B365" s="5" t="s">
        <v>1133</v>
      </c>
      <c r="F365" s="5">
        <v>0</v>
      </c>
      <c r="G365" s="5">
        <v>227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</row>
    <row r="366" spans="1:19" x14ac:dyDescent="0.25">
      <c r="A366" s="5" t="s">
        <v>1134</v>
      </c>
      <c r="B366" s="5" t="s">
        <v>1135</v>
      </c>
      <c r="F366" s="5">
        <v>0</v>
      </c>
      <c r="G366" s="5">
        <v>289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</row>
    <row r="367" spans="1:19" x14ac:dyDescent="0.25">
      <c r="A367" s="5" t="s">
        <v>73</v>
      </c>
      <c r="B367" s="5" t="s">
        <v>1136</v>
      </c>
      <c r="C367" s="5">
        <v>44624.515185185184</v>
      </c>
      <c r="D367" s="5">
        <v>44624.535995370374</v>
      </c>
      <c r="E367" s="5" t="s">
        <v>482</v>
      </c>
      <c r="F367" s="5">
        <v>353</v>
      </c>
      <c r="G367" s="5">
        <v>422</v>
      </c>
      <c r="H367" s="5">
        <v>10.41</v>
      </c>
      <c r="I367" s="5">
        <v>491</v>
      </c>
      <c r="J367" s="5">
        <v>353</v>
      </c>
      <c r="K367" s="5">
        <v>196</v>
      </c>
      <c r="L367" s="5">
        <v>125</v>
      </c>
      <c r="M367" s="5">
        <v>76</v>
      </c>
      <c r="N367" s="5">
        <v>75</v>
      </c>
      <c r="O367" s="5">
        <v>53</v>
      </c>
      <c r="P367" s="5">
        <v>26.5</v>
      </c>
      <c r="Q367" s="5">
        <v>20.8</v>
      </c>
      <c r="R367" s="5">
        <v>178</v>
      </c>
      <c r="S367" s="5">
        <v>167</v>
      </c>
    </row>
    <row r="368" spans="1:19" x14ac:dyDescent="0.25">
      <c r="A368" s="5" t="s">
        <v>1137</v>
      </c>
      <c r="B368" s="5" t="s">
        <v>1138</v>
      </c>
      <c r="F368" s="5">
        <v>0</v>
      </c>
      <c r="G368" s="5">
        <v>312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</row>
    <row r="369" spans="1:19" x14ac:dyDescent="0.25">
      <c r="A369" s="5" t="s">
        <v>1139</v>
      </c>
      <c r="B369" s="5" t="s">
        <v>1140</v>
      </c>
      <c r="C369" s="5">
        <v>44592.48265046296</v>
      </c>
      <c r="D369" s="5">
        <v>44592.503472222219</v>
      </c>
      <c r="E369" s="5" t="s">
        <v>482</v>
      </c>
      <c r="F369" s="5">
        <v>262</v>
      </c>
      <c r="G369" s="5">
        <v>400</v>
      </c>
      <c r="H369" s="5">
        <v>9.27</v>
      </c>
      <c r="I369" s="5">
        <v>0</v>
      </c>
      <c r="J369" s="5">
        <v>405</v>
      </c>
      <c r="K369" s="5">
        <v>146</v>
      </c>
      <c r="L369" s="5">
        <v>164</v>
      </c>
      <c r="M369" s="5">
        <v>79</v>
      </c>
      <c r="N369" s="5">
        <v>64</v>
      </c>
      <c r="O369" s="5">
        <v>45</v>
      </c>
      <c r="P369" s="5">
        <v>27.8</v>
      </c>
      <c r="Q369" s="5">
        <v>18.5</v>
      </c>
      <c r="R369" s="5">
        <v>169</v>
      </c>
      <c r="S369" s="5">
        <v>136</v>
      </c>
    </row>
    <row r="370" spans="1:19" x14ac:dyDescent="0.25">
      <c r="A370" s="5" t="s">
        <v>1141</v>
      </c>
      <c r="B370" s="5" t="s">
        <v>1142</v>
      </c>
      <c r="F370" s="5">
        <v>0</v>
      </c>
      <c r="G370" s="5">
        <v>440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</row>
    <row r="371" spans="1:19" x14ac:dyDescent="0.25">
      <c r="A371" s="5" t="s">
        <v>1143</v>
      </c>
      <c r="B371" s="5" t="s">
        <v>1144</v>
      </c>
      <c r="F371" s="5">
        <v>0</v>
      </c>
      <c r="G371" s="5">
        <v>307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</row>
    <row r="372" spans="1:19" x14ac:dyDescent="0.25">
      <c r="A372" s="5" t="s">
        <v>1145</v>
      </c>
      <c r="B372" s="5" t="s">
        <v>1146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</row>
    <row r="373" spans="1:19" x14ac:dyDescent="0.25">
      <c r="A373" s="5" t="s">
        <v>1147</v>
      </c>
      <c r="B373" s="5" t="s">
        <v>1148</v>
      </c>
      <c r="F373" s="5">
        <v>0</v>
      </c>
      <c r="G373" s="5">
        <v>304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</row>
    <row r="374" spans="1:19" x14ac:dyDescent="0.25">
      <c r="A374" s="5" t="s">
        <v>1149</v>
      </c>
      <c r="B374" s="5" t="s">
        <v>1150</v>
      </c>
      <c r="F374" s="5">
        <v>0</v>
      </c>
      <c r="G374" s="5">
        <v>335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</row>
    <row r="375" spans="1:19" x14ac:dyDescent="0.25">
      <c r="A375" s="5" t="s">
        <v>1151</v>
      </c>
      <c r="B375" s="5" t="s">
        <v>1152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</row>
    <row r="376" spans="1:19" x14ac:dyDescent="0.25">
      <c r="A376" s="5" t="s">
        <v>359</v>
      </c>
      <c r="B376" s="5" t="s">
        <v>1153</v>
      </c>
      <c r="C376" s="5">
        <v>44623.640497685185</v>
      </c>
      <c r="D376" s="5">
        <v>44623.661307870374</v>
      </c>
      <c r="E376" s="5" t="s">
        <v>482</v>
      </c>
      <c r="F376" s="5">
        <v>925</v>
      </c>
      <c r="G376" s="5">
        <v>910</v>
      </c>
      <c r="H376" s="5">
        <v>15.06</v>
      </c>
      <c r="I376" s="5">
        <v>524</v>
      </c>
      <c r="J376" s="5">
        <v>764</v>
      </c>
      <c r="K376" s="5">
        <v>514</v>
      </c>
      <c r="L376" s="5">
        <v>102</v>
      </c>
      <c r="M376" s="5">
        <v>78</v>
      </c>
      <c r="N376" s="5">
        <v>99</v>
      </c>
      <c r="O376" s="5">
        <v>79</v>
      </c>
      <c r="P376" s="5">
        <v>34.9</v>
      </c>
      <c r="Q376" s="5">
        <v>30.1</v>
      </c>
      <c r="R376" s="5">
        <v>186</v>
      </c>
      <c r="S376" s="5">
        <v>161</v>
      </c>
    </row>
    <row r="377" spans="1:19" x14ac:dyDescent="0.25">
      <c r="A377" s="5" t="s">
        <v>1154</v>
      </c>
      <c r="B377" s="5" t="s">
        <v>1155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</row>
    <row r="378" spans="1:19" x14ac:dyDescent="0.25">
      <c r="A378" s="5" t="s">
        <v>1156</v>
      </c>
      <c r="B378" s="5" t="s">
        <v>1157</v>
      </c>
      <c r="F378" s="5">
        <v>0</v>
      </c>
      <c r="G378" s="5">
        <v>193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</row>
    <row r="379" spans="1:19" x14ac:dyDescent="0.25">
      <c r="A379" s="5" t="s">
        <v>106</v>
      </c>
      <c r="B379" s="5" t="s">
        <v>1158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</row>
    <row r="380" spans="1:19" x14ac:dyDescent="0.25">
      <c r="A380" s="5" t="s">
        <v>1159</v>
      </c>
      <c r="B380" s="5" t="s">
        <v>1160</v>
      </c>
      <c r="F380" s="5">
        <v>0</v>
      </c>
      <c r="G380" s="5">
        <v>628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</row>
    <row r="381" spans="1:19" x14ac:dyDescent="0.25">
      <c r="A381" s="5" t="s">
        <v>1161</v>
      </c>
      <c r="B381" s="5" t="s">
        <v>1162</v>
      </c>
      <c r="C381" s="5">
        <v>44593.712939814817</v>
      </c>
      <c r="D381" s="5">
        <v>44593.733761574076</v>
      </c>
      <c r="E381" s="5" t="s">
        <v>482</v>
      </c>
      <c r="F381" s="5">
        <v>266</v>
      </c>
      <c r="G381" s="5">
        <v>343</v>
      </c>
      <c r="H381" s="5">
        <v>9.39</v>
      </c>
      <c r="I381" s="5">
        <v>534</v>
      </c>
      <c r="J381" s="5">
        <v>362</v>
      </c>
      <c r="K381" s="5">
        <v>148</v>
      </c>
      <c r="L381" s="5">
        <v>129</v>
      </c>
      <c r="M381" s="5">
        <v>83</v>
      </c>
      <c r="N381" s="5">
        <v>69</v>
      </c>
      <c r="O381" s="5">
        <v>45</v>
      </c>
      <c r="P381" s="5">
        <v>26.7</v>
      </c>
      <c r="Q381" s="5">
        <v>18.8</v>
      </c>
      <c r="R381" s="5">
        <v>188</v>
      </c>
      <c r="S381" s="5">
        <v>164</v>
      </c>
    </row>
    <row r="382" spans="1:19" x14ac:dyDescent="0.25">
      <c r="A382" s="5" t="s">
        <v>1163</v>
      </c>
      <c r="B382" s="5" t="s">
        <v>1164</v>
      </c>
      <c r="F382" s="5">
        <v>0</v>
      </c>
      <c r="G382" s="5">
        <v>369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</row>
    <row r="383" spans="1:19" x14ac:dyDescent="0.25">
      <c r="A383" s="5" t="s">
        <v>1165</v>
      </c>
      <c r="B383" s="5" t="s">
        <v>1166</v>
      </c>
      <c r="F383" s="5">
        <v>0</v>
      </c>
      <c r="G383" s="5">
        <v>313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</row>
    <row r="384" spans="1:19" x14ac:dyDescent="0.25">
      <c r="A384" s="5" t="s">
        <v>1167</v>
      </c>
      <c r="B384" s="5" t="s">
        <v>1168</v>
      </c>
      <c r="F384" s="5">
        <v>0</v>
      </c>
      <c r="G384" s="5">
        <v>392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</row>
    <row r="385" spans="1:19" x14ac:dyDescent="0.25">
      <c r="A385" s="5" t="s">
        <v>1169</v>
      </c>
      <c r="B385" s="5" t="s">
        <v>1170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</row>
    <row r="386" spans="1:19" x14ac:dyDescent="0.25">
      <c r="A386" s="5" t="s">
        <v>1171</v>
      </c>
      <c r="B386" s="5" t="s">
        <v>1172</v>
      </c>
      <c r="F386" s="5">
        <v>0</v>
      </c>
      <c r="G386" s="5">
        <v>312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</row>
    <row r="387" spans="1:19" x14ac:dyDescent="0.25">
      <c r="A387" s="5" t="s">
        <v>1173</v>
      </c>
      <c r="B387" s="5" t="s">
        <v>1174</v>
      </c>
      <c r="F387" s="5">
        <v>0</v>
      </c>
      <c r="G387" s="5">
        <v>420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</row>
    <row r="388" spans="1:19" x14ac:dyDescent="0.25">
      <c r="A388" s="5" t="s">
        <v>1175</v>
      </c>
      <c r="B388" s="5" t="s">
        <v>1176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</row>
    <row r="389" spans="1:19" x14ac:dyDescent="0.25">
      <c r="A389" s="5" t="s">
        <v>1177</v>
      </c>
      <c r="B389" s="5" t="s">
        <v>1178</v>
      </c>
      <c r="C389" s="5">
        <v>44596.930578703701</v>
      </c>
      <c r="D389" s="5">
        <v>44596.951377314814</v>
      </c>
      <c r="E389" s="5" t="s">
        <v>482</v>
      </c>
      <c r="F389" s="5">
        <v>289</v>
      </c>
      <c r="G389" s="5">
        <v>0</v>
      </c>
      <c r="H389" s="5">
        <v>9.67</v>
      </c>
      <c r="I389" s="5">
        <v>548</v>
      </c>
      <c r="J389" s="5">
        <v>293</v>
      </c>
      <c r="K389" s="5">
        <v>161</v>
      </c>
      <c r="L389" s="5">
        <v>116</v>
      </c>
      <c r="M389" s="5">
        <v>75</v>
      </c>
      <c r="N389" s="5">
        <v>81</v>
      </c>
      <c r="O389" s="5">
        <v>50</v>
      </c>
      <c r="P389" s="5">
        <v>24.7</v>
      </c>
      <c r="Q389" s="5">
        <v>19.399999999999999</v>
      </c>
      <c r="R389" s="5">
        <v>190</v>
      </c>
      <c r="S389" s="5">
        <v>162</v>
      </c>
    </row>
    <row r="390" spans="1:19" x14ac:dyDescent="0.25">
      <c r="A390" s="5" t="s">
        <v>122</v>
      </c>
      <c r="B390" s="5" t="s">
        <v>1179</v>
      </c>
      <c r="C390" s="5">
        <v>44623.041689814818</v>
      </c>
      <c r="D390" s="5">
        <v>44623.062488425923</v>
      </c>
      <c r="E390" s="5" t="s">
        <v>482</v>
      </c>
      <c r="F390" s="5">
        <v>531</v>
      </c>
      <c r="G390" s="5">
        <v>0</v>
      </c>
      <c r="H390" s="5">
        <v>12.32</v>
      </c>
      <c r="I390" s="5">
        <v>462</v>
      </c>
      <c r="J390" s="5">
        <v>486</v>
      </c>
      <c r="K390" s="5">
        <v>295</v>
      </c>
      <c r="L390" s="5">
        <v>118</v>
      </c>
      <c r="M390" s="5">
        <v>77</v>
      </c>
      <c r="N390" s="5">
        <v>91</v>
      </c>
      <c r="O390" s="5">
        <v>63</v>
      </c>
      <c r="P390" s="5">
        <v>29.7</v>
      </c>
      <c r="Q390" s="5">
        <v>24.6</v>
      </c>
      <c r="R390" s="5">
        <v>165</v>
      </c>
      <c r="S390" s="5">
        <v>159</v>
      </c>
    </row>
    <row r="391" spans="1:19" x14ac:dyDescent="0.25">
      <c r="A391" s="5" t="s">
        <v>1180</v>
      </c>
      <c r="B391" s="5" t="s">
        <v>1181</v>
      </c>
      <c r="F391" s="5">
        <v>0</v>
      </c>
      <c r="G391" s="5">
        <v>308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</row>
    <row r="392" spans="1:19" x14ac:dyDescent="0.25">
      <c r="A392" s="5" t="s">
        <v>1182</v>
      </c>
      <c r="B392" s="5" t="s">
        <v>1183</v>
      </c>
      <c r="F392" s="5">
        <v>0</v>
      </c>
      <c r="G392" s="5">
        <v>440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</row>
    <row r="393" spans="1:19" x14ac:dyDescent="0.25">
      <c r="A393" s="5" t="s">
        <v>1184</v>
      </c>
      <c r="B393" s="5" t="s">
        <v>1185</v>
      </c>
      <c r="C393" s="5">
        <v>44598.722233796296</v>
      </c>
      <c r="D393" s="5">
        <v>44598.743055555555</v>
      </c>
      <c r="E393" s="5" t="s">
        <v>482</v>
      </c>
      <c r="F393" s="5">
        <v>405</v>
      </c>
      <c r="G393" s="5">
        <v>448</v>
      </c>
      <c r="H393" s="5">
        <v>11.12</v>
      </c>
      <c r="I393" s="5">
        <v>565</v>
      </c>
      <c r="J393" s="5">
        <v>422</v>
      </c>
      <c r="K393" s="5">
        <v>225</v>
      </c>
      <c r="L393" s="5">
        <v>106</v>
      </c>
      <c r="M393" s="5">
        <v>84</v>
      </c>
      <c r="N393" s="5">
        <v>73</v>
      </c>
      <c r="O393" s="5">
        <v>53</v>
      </c>
      <c r="P393" s="5">
        <v>28.2</v>
      </c>
      <c r="Q393" s="5">
        <v>22.2</v>
      </c>
      <c r="R393" s="5">
        <v>0</v>
      </c>
      <c r="S393" s="5">
        <v>0</v>
      </c>
    </row>
    <row r="394" spans="1:19" x14ac:dyDescent="0.25">
      <c r="A394" s="5" t="s">
        <v>282</v>
      </c>
      <c r="B394" s="5" t="s">
        <v>1186</v>
      </c>
      <c r="C394" s="5">
        <v>44623.101400462961</v>
      </c>
      <c r="D394" s="5">
        <v>44623.122210648151</v>
      </c>
      <c r="E394" s="5" t="s">
        <v>482</v>
      </c>
      <c r="F394" s="5">
        <v>327</v>
      </c>
      <c r="G394" s="5">
        <v>378</v>
      </c>
      <c r="H394" s="5">
        <v>10.210000000000001</v>
      </c>
      <c r="I394" s="5">
        <v>511</v>
      </c>
      <c r="J394" s="5">
        <v>442</v>
      </c>
      <c r="K394" s="5">
        <v>182</v>
      </c>
      <c r="L394" s="5">
        <v>104</v>
      </c>
      <c r="M394" s="5">
        <v>76</v>
      </c>
      <c r="N394" s="5">
        <v>83</v>
      </c>
      <c r="O394" s="5">
        <v>52</v>
      </c>
      <c r="P394" s="5">
        <v>28.7</v>
      </c>
      <c r="Q394" s="5">
        <v>20.399999999999999</v>
      </c>
      <c r="R394" s="5">
        <v>177</v>
      </c>
      <c r="S394" s="5">
        <v>162</v>
      </c>
    </row>
    <row r="395" spans="1:19" x14ac:dyDescent="0.25">
      <c r="A395" s="5" t="s">
        <v>100</v>
      </c>
      <c r="B395" s="5" t="s">
        <v>1187</v>
      </c>
      <c r="C395" s="5">
        <v>44623.501342592594</v>
      </c>
      <c r="D395" s="5">
        <v>44623.522164351853</v>
      </c>
      <c r="E395" s="5" t="s">
        <v>482</v>
      </c>
      <c r="F395" s="5">
        <v>384</v>
      </c>
      <c r="G395" s="5">
        <v>0</v>
      </c>
      <c r="H395" s="5">
        <v>10.93</v>
      </c>
      <c r="I395" s="5">
        <v>0</v>
      </c>
      <c r="J395" s="5">
        <v>361</v>
      </c>
      <c r="K395" s="5">
        <v>213</v>
      </c>
      <c r="L395" s="5">
        <v>93</v>
      </c>
      <c r="M395" s="5">
        <v>77</v>
      </c>
      <c r="N395" s="5">
        <v>77</v>
      </c>
      <c r="O395" s="5">
        <v>54</v>
      </c>
      <c r="P395" s="5">
        <v>26.7</v>
      </c>
      <c r="Q395" s="5">
        <v>21.9</v>
      </c>
      <c r="R395" s="5">
        <v>154</v>
      </c>
      <c r="S395" s="5">
        <v>141</v>
      </c>
    </row>
    <row r="396" spans="1:19" x14ac:dyDescent="0.25">
      <c r="A396" s="5" t="s">
        <v>1188</v>
      </c>
      <c r="B396" s="5" t="s">
        <v>1189</v>
      </c>
      <c r="F396" s="5">
        <v>0</v>
      </c>
      <c r="G396" s="5">
        <v>281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</row>
    <row r="397" spans="1:19" x14ac:dyDescent="0.25">
      <c r="A397" s="5" t="s">
        <v>313</v>
      </c>
      <c r="B397" s="5" t="s">
        <v>1190</v>
      </c>
      <c r="F397" s="5">
        <v>0</v>
      </c>
      <c r="G397" s="5">
        <v>387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</row>
    <row r="398" spans="1:19" x14ac:dyDescent="0.25">
      <c r="A398" s="5" t="s">
        <v>1191</v>
      </c>
      <c r="B398" s="5" t="s">
        <v>1192</v>
      </c>
      <c r="F398" s="5">
        <v>0</v>
      </c>
      <c r="G398" s="5">
        <v>360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</row>
    <row r="399" spans="1:19" x14ac:dyDescent="0.25">
      <c r="A399" s="5" t="s">
        <v>1193</v>
      </c>
      <c r="B399" s="5" t="s">
        <v>1194</v>
      </c>
      <c r="F399" s="5">
        <v>0</v>
      </c>
      <c r="G399" s="5">
        <v>323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</row>
    <row r="400" spans="1:19" x14ac:dyDescent="0.25">
      <c r="A400" s="5" t="s">
        <v>1195</v>
      </c>
      <c r="B400" s="5" t="s">
        <v>1196</v>
      </c>
      <c r="F400" s="5">
        <v>0</v>
      </c>
      <c r="G400" s="5">
        <v>702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</row>
    <row r="401" spans="1:19" x14ac:dyDescent="0.25">
      <c r="A401" s="5" t="s">
        <v>309</v>
      </c>
      <c r="B401" s="5" t="s">
        <v>1197</v>
      </c>
      <c r="F401" s="5">
        <v>0</v>
      </c>
      <c r="G401" s="5">
        <v>437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</row>
    <row r="402" spans="1:19" x14ac:dyDescent="0.25">
      <c r="A402" s="5" t="s">
        <v>1198</v>
      </c>
      <c r="B402" s="5" t="s">
        <v>1199</v>
      </c>
      <c r="F402" s="5">
        <v>0</v>
      </c>
      <c r="G402" s="5">
        <v>537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</row>
    <row r="403" spans="1:19" x14ac:dyDescent="0.25">
      <c r="A403" s="5" t="s">
        <v>1200</v>
      </c>
      <c r="B403" s="5" t="s">
        <v>1201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</row>
    <row r="404" spans="1:19" x14ac:dyDescent="0.25">
      <c r="A404" s="5" t="s">
        <v>1202</v>
      </c>
      <c r="B404" s="5" t="s">
        <v>1203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</row>
    <row r="405" spans="1:19" x14ac:dyDescent="0.25">
      <c r="A405" s="5" t="s">
        <v>1204</v>
      </c>
      <c r="B405" s="5" t="s">
        <v>1205</v>
      </c>
      <c r="C405" s="5">
        <v>44594.718958333331</v>
      </c>
      <c r="D405" s="5">
        <v>44594.739571759259</v>
      </c>
      <c r="E405" s="5" t="s">
        <v>482</v>
      </c>
      <c r="F405" s="5">
        <v>259</v>
      </c>
      <c r="G405" s="5">
        <v>0</v>
      </c>
      <c r="H405" s="5">
        <v>9.17</v>
      </c>
      <c r="I405" s="5">
        <v>277</v>
      </c>
      <c r="J405" s="5">
        <v>324</v>
      </c>
      <c r="K405" s="5">
        <v>145</v>
      </c>
      <c r="L405" s="5">
        <v>138</v>
      </c>
      <c r="M405" s="5">
        <v>80</v>
      </c>
      <c r="N405" s="5">
        <v>64</v>
      </c>
      <c r="O405" s="5">
        <v>45</v>
      </c>
      <c r="P405" s="5">
        <v>25.6</v>
      </c>
      <c r="Q405" s="5">
        <v>18.5</v>
      </c>
      <c r="R405" s="5">
        <v>173</v>
      </c>
      <c r="S405" s="5">
        <v>142</v>
      </c>
    </row>
    <row r="406" spans="1:19" x14ac:dyDescent="0.25">
      <c r="A406" s="5" t="s">
        <v>1206</v>
      </c>
      <c r="B406" s="5" t="s">
        <v>1207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</row>
    <row r="407" spans="1:19" x14ac:dyDescent="0.25">
      <c r="A407" s="5" t="s">
        <v>1208</v>
      </c>
      <c r="B407" s="5" t="s">
        <v>1209</v>
      </c>
      <c r="F407" s="5">
        <v>0</v>
      </c>
      <c r="G407" s="5">
        <v>299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</row>
    <row r="408" spans="1:19" x14ac:dyDescent="0.25">
      <c r="A408" s="5" t="s">
        <v>1210</v>
      </c>
      <c r="B408" s="5" t="s">
        <v>1211</v>
      </c>
      <c r="F408" s="5">
        <v>0</v>
      </c>
      <c r="G408" s="5">
        <v>354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</row>
    <row r="409" spans="1:19" x14ac:dyDescent="0.25">
      <c r="A409" s="5" t="s">
        <v>1212</v>
      </c>
      <c r="B409" s="5" t="s">
        <v>1213</v>
      </c>
      <c r="F409" s="5">
        <v>0</v>
      </c>
      <c r="G409" s="5">
        <v>374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</row>
    <row r="410" spans="1:19" x14ac:dyDescent="0.25">
      <c r="A410" s="5" t="s">
        <v>1214</v>
      </c>
      <c r="B410" s="5" t="s">
        <v>1215</v>
      </c>
      <c r="F410" s="5">
        <v>0</v>
      </c>
      <c r="G410" s="5">
        <v>279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</row>
    <row r="411" spans="1:19" x14ac:dyDescent="0.25">
      <c r="A411" s="5" t="s">
        <v>1216</v>
      </c>
      <c r="B411" s="5" t="s">
        <v>1217</v>
      </c>
      <c r="F411" s="5">
        <v>0</v>
      </c>
      <c r="G411" s="5">
        <v>310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</row>
    <row r="412" spans="1:19" x14ac:dyDescent="0.25">
      <c r="A412" s="5" t="s">
        <v>1218</v>
      </c>
      <c r="B412" s="5" t="s">
        <v>1219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</row>
    <row r="413" spans="1:19" x14ac:dyDescent="0.25">
      <c r="A413" s="5" t="s">
        <v>1220</v>
      </c>
      <c r="B413" s="5" t="s">
        <v>1221</v>
      </c>
      <c r="F413" s="5">
        <v>0</v>
      </c>
      <c r="G413" s="5">
        <v>321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</row>
    <row r="414" spans="1:19" x14ac:dyDescent="0.25">
      <c r="A414" s="5" t="s">
        <v>1222</v>
      </c>
      <c r="B414" s="5" t="s">
        <v>1223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</row>
    <row r="415" spans="1:19" x14ac:dyDescent="0.25">
      <c r="A415" s="5" t="s">
        <v>383</v>
      </c>
      <c r="B415" s="5" t="s">
        <v>1224</v>
      </c>
      <c r="C415" s="5">
        <v>44623.883043981485</v>
      </c>
      <c r="D415" s="5">
        <v>44623.903877314813</v>
      </c>
      <c r="E415" s="5" t="s">
        <v>482</v>
      </c>
      <c r="F415" s="5">
        <v>374</v>
      </c>
      <c r="G415" s="5">
        <v>0</v>
      </c>
      <c r="H415" s="5">
        <v>10.79</v>
      </c>
      <c r="I415" s="5">
        <v>0</v>
      </c>
      <c r="J415" s="5">
        <v>359</v>
      </c>
      <c r="K415" s="5">
        <v>208</v>
      </c>
      <c r="L415" s="5">
        <v>118</v>
      </c>
      <c r="M415" s="5">
        <v>77</v>
      </c>
      <c r="N415" s="5">
        <v>66</v>
      </c>
      <c r="O415" s="5">
        <v>53</v>
      </c>
      <c r="P415" s="5">
        <v>26.6</v>
      </c>
      <c r="Q415" s="5">
        <v>21.6</v>
      </c>
      <c r="R415" s="5">
        <v>164</v>
      </c>
      <c r="S415" s="5">
        <v>153</v>
      </c>
    </row>
    <row r="416" spans="1:19" x14ac:dyDescent="0.25">
      <c r="A416" s="5" t="s">
        <v>1225</v>
      </c>
      <c r="B416" s="5" t="s">
        <v>1226</v>
      </c>
      <c r="C416" s="5">
        <v>44591.855312500003</v>
      </c>
      <c r="D416" s="5">
        <v>44591.876134259262</v>
      </c>
      <c r="E416" s="5" t="s">
        <v>482</v>
      </c>
      <c r="F416" s="5">
        <v>173</v>
      </c>
      <c r="G416" s="5">
        <v>0</v>
      </c>
      <c r="H416" s="5">
        <v>7.78</v>
      </c>
      <c r="I416" s="5">
        <v>554</v>
      </c>
      <c r="J416" s="5">
        <v>252</v>
      </c>
      <c r="K416" s="5">
        <v>96</v>
      </c>
      <c r="L416" s="5">
        <v>121</v>
      </c>
      <c r="M416" s="5">
        <v>73</v>
      </c>
      <c r="N416" s="5">
        <v>58</v>
      </c>
      <c r="O416" s="5">
        <v>41</v>
      </c>
      <c r="P416" s="5">
        <v>23.4</v>
      </c>
      <c r="Q416" s="5">
        <v>15.6</v>
      </c>
      <c r="R416" s="5">
        <v>169</v>
      </c>
      <c r="S416" s="5">
        <v>151</v>
      </c>
    </row>
    <row r="417" spans="1:19" x14ac:dyDescent="0.25">
      <c r="A417" s="5" t="s">
        <v>341</v>
      </c>
      <c r="B417" s="5" t="s">
        <v>1227</v>
      </c>
      <c r="C417" s="5">
        <v>44623.044849537036</v>
      </c>
      <c r="D417" s="5">
        <v>44623.065706018519</v>
      </c>
      <c r="E417" s="5" t="s">
        <v>482</v>
      </c>
      <c r="F417" s="5">
        <v>318</v>
      </c>
      <c r="G417" s="5">
        <v>318</v>
      </c>
      <c r="H417" s="5">
        <v>10.050000000000001</v>
      </c>
      <c r="I417" s="5">
        <v>0</v>
      </c>
      <c r="J417" s="5">
        <v>357</v>
      </c>
      <c r="K417" s="5">
        <v>177</v>
      </c>
      <c r="L417" s="5">
        <v>109</v>
      </c>
      <c r="M417" s="5">
        <v>76</v>
      </c>
      <c r="N417" s="5">
        <v>65</v>
      </c>
      <c r="O417" s="5">
        <v>51</v>
      </c>
      <c r="P417" s="5">
        <v>26.6</v>
      </c>
      <c r="Q417" s="5">
        <v>20.100000000000001</v>
      </c>
      <c r="R417" s="5">
        <v>180</v>
      </c>
      <c r="S417" s="5">
        <v>160</v>
      </c>
    </row>
    <row r="418" spans="1:19" x14ac:dyDescent="0.25">
      <c r="A418" s="5" t="s">
        <v>1228</v>
      </c>
      <c r="B418" s="5" t="s">
        <v>1229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</row>
    <row r="419" spans="1:19" x14ac:dyDescent="0.25">
      <c r="A419" s="5" t="s">
        <v>1230</v>
      </c>
      <c r="B419" s="5" t="s">
        <v>1231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</row>
    <row r="420" spans="1:19" x14ac:dyDescent="0.25">
      <c r="A420" s="5" t="s">
        <v>55</v>
      </c>
      <c r="B420" s="5" t="s">
        <v>1232</v>
      </c>
      <c r="C420" s="5">
        <v>44624.447418981479</v>
      </c>
      <c r="D420" s="5">
        <v>44624.468240740738</v>
      </c>
      <c r="E420" s="5" t="s">
        <v>482</v>
      </c>
      <c r="F420" s="5">
        <v>473</v>
      </c>
      <c r="G420" s="5">
        <v>455</v>
      </c>
      <c r="H420" s="5">
        <v>11.8</v>
      </c>
      <c r="I420" s="5">
        <v>0</v>
      </c>
      <c r="J420" s="5">
        <v>440</v>
      </c>
      <c r="K420" s="5">
        <v>263</v>
      </c>
      <c r="L420" s="5">
        <v>111</v>
      </c>
      <c r="M420" s="5">
        <v>78</v>
      </c>
      <c r="N420" s="5">
        <v>79</v>
      </c>
      <c r="O420" s="5">
        <v>61</v>
      </c>
      <c r="P420" s="5">
        <v>28.7</v>
      </c>
      <c r="Q420" s="5">
        <v>23.6</v>
      </c>
      <c r="R420" s="5">
        <v>178</v>
      </c>
      <c r="S420" s="5">
        <v>158</v>
      </c>
    </row>
    <row r="421" spans="1:19" x14ac:dyDescent="0.25">
      <c r="A421" s="5" t="s">
        <v>1233</v>
      </c>
      <c r="B421" s="5" t="s">
        <v>1234</v>
      </c>
      <c r="C421" s="5">
        <v>44623.076365740744</v>
      </c>
      <c r="D421" s="5">
        <v>44623.097222222219</v>
      </c>
      <c r="E421" s="5" t="s">
        <v>482</v>
      </c>
      <c r="F421" s="5">
        <v>280</v>
      </c>
      <c r="G421" s="5">
        <v>0</v>
      </c>
      <c r="H421" s="5">
        <v>9.57</v>
      </c>
      <c r="I421" s="5">
        <v>0</v>
      </c>
      <c r="J421" s="5">
        <v>458</v>
      </c>
      <c r="K421" s="5">
        <v>155</v>
      </c>
      <c r="L421" s="5">
        <v>156</v>
      </c>
      <c r="M421" s="5">
        <v>77</v>
      </c>
      <c r="N421" s="5">
        <v>67</v>
      </c>
      <c r="O421" s="5">
        <v>48</v>
      </c>
      <c r="P421" s="5">
        <v>29.1</v>
      </c>
      <c r="Q421" s="5">
        <v>19.100000000000001</v>
      </c>
      <c r="R421" s="5">
        <v>159</v>
      </c>
      <c r="S421" s="5">
        <v>137</v>
      </c>
    </row>
    <row r="422" spans="1:19" x14ac:dyDescent="0.25">
      <c r="A422" s="5" t="s">
        <v>1235</v>
      </c>
      <c r="B422" s="5" t="s">
        <v>1236</v>
      </c>
      <c r="F422" s="5">
        <v>0</v>
      </c>
      <c r="G422" s="5">
        <v>373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</row>
    <row r="423" spans="1:19" x14ac:dyDescent="0.25">
      <c r="A423" s="5" t="s">
        <v>1237</v>
      </c>
      <c r="B423" s="5" t="s">
        <v>1238</v>
      </c>
      <c r="F423" s="5">
        <v>0</v>
      </c>
      <c r="G423" s="5">
        <v>451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</row>
    <row r="424" spans="1:19" x14ac:dyDescent="0.25">
      <c r="A424" s="5" t="s">
        <v>1239</v>
      </c>
      <c r="B424" s="5" t="s">
        <v>1240</v>
      </c>
      <c r="C424" s="5">
        <v>44624.460462962961</v>
      </c>
      <c r="D424" s="5">
        <v>44624.48128472222</v>
      </c>
      <c r="E424" s="5" t="s">
        <v>482</v>
      </c>
      <c r="F424" s="5">
        <v>684</v>
      </c>
      <c r="G424" s="5">
        <v>755</v>
      </c>
      <c r="H424" s="5">
        <v>13.45</v>
      </c>
      <c r="I424" s="5">
        <v>995</v>
      </c>
      <c r="J424" s="5">
        <v>594</v>
      </c>
      <c r="K424" s="5">
        <v>380</v>
      </c>
      <c r="L424" s="5">
        <v>124</v>
      </c>
      <c r="M424" s="5">
        <v>94</v>
      </c>
      <c r="N424" s="5">
        <v>76</v>
      </c>
      <c r="O424" s="5">
        <v>60</v>
      </c>
      <c r="P424" s="5">
        <v>31.9</v>
      </c>
      <c r="Q424" s="5">
        <v>26.9</v>
      </c>
      <c r="R424" s="5">
        <v>0</v>
      </c>
      <c r="S424" s="5">
        <v>0</v>
      </c>
    </row>
    <row r="425" spans="1:19" x14ac:dyDescent="0.25">
      <c r="A425" s="5" t="s">
        <v>1241</v>
      </c>
      <c r="B425" s="5" t="s">
        <v>1242</v>
      </c>
      <c r="C425" s="5">
        <v>44597.873692129629</v>
      </c>
      <c r="D425" s="5">
        <v>44597.894490740742</v>
      </c>
      <c r="E425" s="5" t="s">
        <v>482</v>
      </c>
      <c r="F425" s="5">
        <v>208</v>
      </c>
      <c r="G425" s="5">
        <v>0</v>
      </c>
      <c r="H425" s="5">
        <v>8.43</v>
      </c>
      <c r="I425" s="5">
        <v>295</v>
      </c>
      <c r="J425" s="5">
        <v>249</v>
      </c>
      <c r="K425" s="5">
        <v>115</v>
      </c>
      <c r="L425" s="5">
        <v>126</v>
      </c>
      <c r="M425" s="5">
        <v>79</v>
      </c>
      <c r="N425" s="5">
        <v>60</v>
      </c>
      <c r="O425" s="5">
        <v>42</v>
      </c>
      <c r="P425" s="5">
        <v>23.2</v>
      </c>
      <c r="Q425" s="5">
        <v>16.899999999999999</v>
      </c>
      <c r="R425" s="5">
        <v>0</v>
      </c>
      <c r="S425" s="5">
        <v>0</v>
      </c>
    </row>
    <row r="426" spans="1:19" x14ac:dyDescent="0.25">
      <c r="A426" s="5" t="s">
        <v>365</v>
      </c>
      <c r="B426" s="5" t="s">
        <v>1243</v>
      </c>
      <c r="C426" s="5">
        <v>44623.427083333336</v>
      </c>
      <c r="D426" s="5">
        <v>44623.447893518518</v>
      </c>
      <c r="E426" s="5" t="s">
        <v>482</v>
      </c>
      <c r="F426" s="5">
        <v>644</v>
      </c>
      <c r="G426" s="5">
        <v>682</v>
      </c>
      <c r="H426" s="5">
        <v>13.26</v>
      </c>
      <c r="I426" s="5">
        <v>890</v>
      </c>
      <c r="J426" s="5">
        <v>628</v>
      </c>
      <c r="K426" s="5">
        <v>358</v>
      </c>
      <c r="L426" s="5">
        <v>67</v>
      </c>
      <c r="M426" s="5">
        <v>50</v>
      </c>
      <c r="N426" s="5">
        <v>100</v>
      </c>
      <c r="O426" s="5">
        <v>96</v>
      </c>
      <c r="P426" s="5">
        <v>32.5</v>
      </c>
      <c r="Q426" s="5">
        <v>26.5</v>
      </c>
      <c r="R426" s="5">
        <v>0</v>
      </c>
      <c r="S426" s="5">
        <v>0</v>
      </c>
    </row>
    <row r="427" spans="1:19" x14ac:dyDescent="0.25">
      <c r="A427" s="5" t="s">
        <v>204</v>
      </c>
      <c r="B427" s="5" t="s">
        <v>1244</v>
      </c>
      <c r="C427" s="5">
        <v>44624.008229166669</v>
      </c>
      <c r="D427" s="5">
        <v>44624.028993055559</v>
      </c>
      <c r="E427" s="5" t="s">
        <v>482</v>
      </c>
      <c r="F427" s="5">
        <v>366</v>
      </c>
      <c r="G427" s="5">
        <v>0</v>
      </c>
      <c r="H427" s="5">
        <v>10.66</v>
      </c>
      <c r="I427" s="5">
        <v>0</v>
      </c>
      <c r="J427" s="5">
        <v>441</v>
      </c>
      <c r="K427" s="5">
        <v>203</v>
      </c>
      <c r="L427" s="5">
        <v>117</v>
      </c>
      <c r="M427" s="5">
        <v>78</v>
      </c>
      <c r="N427" s="5">
        <v>72</v>
      </c>
      <c r="O427" s="5">
        <v>53</v>
      </c>
      <c r="P427" s="5">
        <v>28.7</v>
      </c>
      <c r="Q427" s="5">
        <v>21.3</v>
      </c>
      <c r="R427" s="5">
        <v>181</v>
      </c>
      <c r="S427" s="5">
        <v>160</v>
      </c>
    </row>
    <row r="428" spans="1:19" x14ac:dyDescent="0.25">
      <c r="A428" s="5" t="s">
        <v>1245</v>
      </c>
      <c r="B428" s="5" t="s">
        <v>1246</v>
      </c>
      <c r="C428" s="5">
        <v>44605.88753472222</v>
      </c>
      <c r="D428" s="5">
        <v>44605.908414351848</v>
      </c>
      <c r="E428" s="5" t="s">
        <v>482</v>
      </c>
      <c r="F428" s="5">
        <v>503</v>
      </c>
      <c r="G428" s="5">
        <v>534</v>
      </c>
      <c r="H428" s="5">
        <v>12.08</v>
      </c>
      <c r="I428" s="5">
        <v>450</v>
      </c>
      <c r="J428" s="5">
        <v>394</v>
      </c>
      <c r="K428" s="5">
        <v>279</v>
      </c>
      <c r="L428" s="5">
        <v>100</v>
      </c>
      <c r="M428" s="5">
        <v>71</v>
      </c>
      <c r="N428" s="5">
        <v>95</v>
      </c>
      <c r="O428" s="5">
        <v>68</v>
      </c>
      <c r="P428" s="5">
        <v>27.5</v>
      </c>
      <c r="Q428" s="5">
        <v>24.1</v>
      </c>
      <c r="R428" s="5">
        <v>177</v>
      </c>
      <c r="S428" s="5">
        <v>145</v>
      </c>
    </row>
    <row r="429" spans="1:19" x14ac:dyDescent="0.25">
      <c r="A429" s="5" t="s">
        <v>1247</v>
      </c>
      <c r="B429" s="5" t="s">
        <v>1248</v>
      </c>
      <c r="F429" s="5">
        <v>0</v>
      </c>
      <c r="G429" s="5">
        <v>363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</row>
    <row r="430" spans="1:19" x14ac:dyDescent="0.25">
      <c r="A430" s="5" t="s">
        <v>1249</v>
      </c>
      <c r="B430" s="5" t="s">
        <v>1250</v>
      </c>
      <c r="C430" s="5">
        <v>44593.471446759257</v>
      </c>
      <c r="D430" s="5">
        <v>44593.492245370369</v>
      </c>
      <c r="E430" s="5" t="s">
        <v>482</v>
      </c>
      <c r="F430" s="5">
        <v>332</v>
      </c>
      <c r="G430" s="5">
        <v>433</v>
      </c>
      <c r="H430" s="5">
        <v>10.23</v>
      </c>
      <c r="I430" s="5">
        <v>488</v>
      </c>
      <c r="J430" s="5">
        <v>358</v>
      </c>
      <c r="K430" s="5">
        <v>184</v>
      </c>
      <c r="L430" s="5">
        <v>119</v>
      </c>
      <c r="M430" s="5">
        <v>79</v>
      </c>
      <c r="N430" s="5">
        <v>73</v>
      </c>
      <c r="O430" s="5">
        <v>50</v>
      </c>
      <c r="P430" s="5">
        <v>26.6</v>
      </c>
      <c r="Q430" s="5">
        <v>20.5</v>
      </c>
      <c r="R430" s="5">
        <v>0</v>
      </c>
      <c r="S430" s="5">
        <v>0</v>
      </c>
    </row>
    <row r="431" spans="1:19" x14ac:dyDescent="0.25">
      <c r="A431" s="5" t="s">
        <v>1251</v>
      </c>
      <c r="B431" s="5" t="s">
        <v>1252</v>
      </c>
      <c r="F431" s="5">
        <v>0</v>
      </c>
      <c r="G431" s="5">
        <v>420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</row>
    <row r="432" spans="1:19" x14ac:dyDescent="0.25">
      <c r="A432" s="5" t="s">
        <v>1253</v>
      </c>
      <c r="B432" s="5" t="s">
        <v>1254</v>
      </c>
      <c r="C432" s="5">
        <v>44594.100474537037</v>
      </c>
      <c r="D432" s="5">
        <v>44594.12127314815</v>
      </c>
      <c r="E432" s="5" t="s">
        <v>482</v>
      </c>
      <c r="F432" s="5">
        <v>276</v>
      </c>
      <c r="G432" s="5">
        <v>0</v>
      </c>
      <c r="H432" s="5">
        <v>9.4600000000000009</v>
      </c>
      <c r="I432" s="5">
        <v>415</v>
      </c>
      <c r="J432" s="5">
        <v>326</v>
      </c>
      <c r="K432" s="5">
        <v>153</v>
      </c>
      <c r="L432" s="5">
        <v>120</v>
      </c>
      <c r="M432" s="5">
        <v>77</v>
      </c>
      <c r="N432" s="5">
        <v>64</v>
      </c>
      <c r="O432" s="5">
        <v>47</v>
      </c>
      <c r="P432" s="5">
        <v>25.7</v>
      </c>
      <c r="Q432" s="5">
        <v>18.899999999999999</v>
      </c>
      <c r="R432" s="5">
        <v>0</v>
      </c>
      <c r="S432" s="5">
        <v>0</v>
      </c>
    </row>
    <row r="433" spans="1:19" x14ac:dyDescent="0.25">
      <c r="A433" s="5" t="s">
        <v>1255</v>
      </c>
      <c r="B433" s="5" t="s">
        <v>1256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</row>
    <row r="434" spans="1:19" x14ac:dyDescent="0.25">
      <c r="A434" s="5" t="s">
        <v>134</v>
      </c>
      <c r="B434" s="5" t="s">
        <v>1257</v>
      </c>
      <c r="C434" s="5">
        <v>44623.614317129628</v>
      </c>
      <c r="D434" s="5">
        <v>44623.635138888887</v>
      </c>
      <c r="E434" s="5" t="s">
        <v>482</v>
      </c>
      <c r="F434" s="5">
        <v>321</v>
      </c>
      <c r="G434" s="5">
        <v>0</v>
      </c>
      <c r="H434" s="5">
        <v>10.19</v>
      </c>
      <c r="I434" s="5">
        <v>450</v>
      </c>
      <c r="J434" s="5">
        <v>269</v>
      </c>
      <c r="K434" s="5">
        <v>178</v>
      </c>
      <c r="L434" s="5">
        <v>120</v>
      </c>
      <c r="M434" s="5">
        <v>77</v>
      </c>
      <c r="N434" s="5">
        <v>61</v>
      </c>
      <c r="O434" s="5">
        <v>51</v>
      </c>
      <c r="P434" s="5">
        <v>23.9</v>
      </c>
      <c r="Q434" s="5">
        <v>20.399999999999999</v>
      </c>
      <c r="R434" s="5">
        <v>0</v>
      </c>
      <c r="S434" s="5">
        <v>0</v>
      </c>
    </row>
    <row r="435" spans="1:19" x14ac:dyDescent="0.25">
      <c r="A435" s="5" t="s">
        <v>144</v>
      </c>
      <c r="B435" s="5" t="s">
        <v>1258</v>
      </c>
      <c r="C435" s="5">
        <v>44622.812835648147</v>
      </c>
      <c r="D435" s="5">
        <v>44622.833703703705</v>
      </c>
      <c r="E435" s="5" t="s">
        <v>482</v>
      </c>
      <c r="F435" s="5">
        <v>232</v>
      </c>
      <c r="G435" s="5">
        <v>0</v>
      </c>
      <c r="H435" s="5">
        <v>8.86</v>
      </c>
      <c r="I435" s="5">
        <v>0</v>
      </c>
      <c r="J435" s="5">
        <v>253</v>
      </c>
      <c r="K435" s="5">
        <v>129</v>
      </c>
      <c r="L435" s="5">
        <v>120</v>
      </c>
      <c r="M435" s="5">
        <v>78</v>
      </c>
      <c r="N435" s="5">
        <v>69</v>
      </c>
      <c r="O435" s="5">
        <v>47</v>
      </c>
      <c r="P435" s="5">
        <v>23.4</v>
      </c>
      <c r="Q435" s="5">
        <v>17.7</v>
      </c>
      <c r="R435" s="5">
        <v>174</v>
      </c>
      <c r="S435" s="5">
        <v>148</v>
      </c>
    </row>
    <row r="436" spans="1:19" x14ac:dyDescent="0.25">
      <c r="A436" s="5" t="s">
        <v>1259</v>
      </c>
      <c r="B436" s="5" t="s">
        <v>1260</v>
      </c>
      <c r="F436" s="5">
        <v>0</v>
      </c>
      <c r="G436" s="5">
        <v>457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</row>
    <row r="437" spans="1:19" x14ac:dyDescent="0.25">
      <c r="A437" s="5" t="s">
        <v>1261</v>
      </c>
      <c r="B437" s="5" t="s">
        <v>1262</v>
      </c>
      <c r="F437" s="5">
        <v>0</v>
      </c>
      <c r="G437" s="5">
        <v>425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</row>
    <row r="438" spans="1:19" x14ac:dyDescent="0.25">
      <c r="A438" s="5" t="s">
        <v>1263</v>
      </c>
      <c r="B438" s="5" t="s">
        <v>1264</v>
      </c>
      <c r="C438" s="5">
        <v>44607.999814814815</v>
      </c>
      <c r="D438" s="5">
        <v>44608.020613425928</v>
      </c>
      <c r="E438" s="5" t="s">
        <v>482</v>
      </c>
      <c r="F438" s="5">
        <v>467</v>
      </c>
      <c r="G438" s="5">
        <v>547</v>
      </c>
      <c r="H438" s="5">
        <v>11.74</v>
      </c>
      <c r="I438" s="5">
        <v>523</v>
      </c>
      <c r="J438" s="5">
        <v>434</v>
      </c>
      <c r="K438" s="5">
        <v>259</v>
      </c>
      <c r="L438" s="5">
        <v>128</v>
      </c>
      <c r="M438" s="5">
        <v>79</v>
      </c>
      <c r="N438" s="5">
        <v>83</v>
      </c>
      <c r="O438" s="5">
        <v>59</v>
      </c>
      <c r="P438" s="5">
        <v>28.5</v>
      </c>
      <c r="Q438" s="5">
        <v>23.5</v>
      </c>
      <c r="R438" s="5">
        <v>174</v>
      </c>
      <c r="S438" s="5">
        <v>163</v>
      </c>
    </row>
    <row r="439" spans="1:19" x14ac:dyDescent="0.25">
      <c r="A439" s="5" t="s">
        <v>158</v>
      </c>
      <c r="B439" s="5" t="s">
        <v>1265</v>
      </c>
      <c r="C439" s="5">
        <v>44622.786840277775</v>
      </c>
      <c r="D439" s="5">
        <v>44622.807650462964</v>
      </c>
      <c r="E439" s="5" t="s">
        <v>482</v>
      </c>
      <c r="F439" s="5">
        <v>675</v>
      </c>
      <c r="G439" s="5">
        <v>693</v>
      </c>
      <c r="H439" s="5">
        <v>13.44</v>
      </c>
      <c r="I439" s="5">
        <v>996</v>
      </c>
      <c r="J439" s="5">
        <v>724</v>
      </c>
      <c r="K439" s="5">
        <v>375</v>
      </c>
      <c r="L439" s="5">
        <v>122</v>
      </c>
      <c r="M439" s="5">
        <v>76</v>
      </c>
      <c r="N439" s="5">
        <v>100</v>
      </c>
      <c r="O439" s="5">
        <v>72</v>
      </c>
      <c r="P439" s="5">
        <v>34.200000000000003</v>
      </c>
      <c r="Q439" s="5">
        <v>26.9</v>
      </c>
      <c r="R439" s="5">
        <v>0</v>
      </c>
      <c r="S439" s="5">
        <v>0</v>
      </c>
    </row>
    <row r="440" spans="1:19" x14ac:dyDescent="0.25">
      <c r="A440" s="5" t="s">
        <v>1266</v>
      </c>
      <c r="B440" s="5" t="s">
        <v>1267</v>
      </c>
      <c r="C440" s="5">
        <v>44594.909745370373</v>
      </c>
      <c r="D440" s="5">
        <v>44594.930555555555</v>
      </c>
      <c r="E440" s="5" t="s">
        <v>482</v>
      </c>
      <c r="F440" s="5">
        <v>233</v>
      </c>
      <c r="G440" s="5">
        <v>309</v>
      </c>
      <c r="H440" s="5">
        <v>8.85</v>
      </c>
      <c r="I440" s="5">
        <v>321</v>
      </c>
      <c r="J440" s="5">
        <v>347</v>
      </c>
      <c r="K440" s="5">
        <v>129</v>
      </c>
      <c r="L440" s="5">
        <v>125</v>
      </c>
      <c r="M440" s="5">
        <v>80</v>
      </c>
      <c r="N440" s="5">
        <v>63</v>
      </c>
      <c r="O440" s="5">
        <v>43</v>
      </c>
      <c r="P440" s="5">
        <v>26.3</v>
      </c>
      <c r="Q440" s="5">
        <v>17.7</v>
      </c>
      <c r="R440" s="5">
        <v>0</v>
      </c>
      <c r="S440" s="5">
        <v>0</v>
      </c>
    </row>
    <row r="441" spans="1:19" x14ac:dyDescent="0.25">
      <c r="A441" s="5" t="s">
        <v>1268</v>
      </c>
      <c r="B441" s="5" t="s">
        <v>1269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</row>
    <row r="442" spans="1:19" x14ac:dyDescent="0.25">
      <c r="A442" s="5" t="s">
        <v>1270</v>
      </c>
      <c r="B442" s="5" t="s">
        <v>1271</v>
      </c>
      <c r="F442" s="5">
        <v>0</v>
      </c>
      <c r="G442" s="5">
        <v>453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</row>
    <row r="443" spans="1:19" x14ac:dyDescent="0.25">
      <c r="A443" s="5" t="s">
        <v>1272</v>
      </c>
      <c r="B443" s="5" t="s">
        <v>1273</v>
      </c>
      <c r="F443" s="5">
        <v>0</v>
      </c>
      <c r="G443" s="5">
        <v>375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</row>
    <row r="444" spans="1:19" x14ac:dyDescent="0.25">
      <c r="A444" s="5" t="s">
        <v>397</v>
      </c>
      <c r="B444" s="5" t="s">
        <v>1274</v>
      </c>
      <c r="C444" s="5">
        <v>44623.544247685182</v>
      </c>
      <c r="D444" s="5">
        <v>44623.565034722225</v>
      </c>
      <c r="E444" s="5" t="s">
        <v>482</v>
      </c>
      <c r="F444" s="5">
        <v>323</v>
      </c>
      <c r="G444" s="5">
        <v>384</v>
      </c>
      <c r="H444" s="5">
        <v>10.220000000000001</v>
      </c>
      <c r="I444" s="5">
        <v>434</v>
      </c>
      <c r="J444" s="5">
        <v>260</v>
      </c>
      <c r="K444" s="5">
        <v>180</v>
      </c>
      <c r="L444" s="5">
        <v>101</v>
      </c>
      <c r="M444" s="5">
        <v>77</v>
      </c>
      <c r="N444" s="5">
        <v>61</v>
      </c>
      <c r="O444" s="5">
        <v>50</v>
      </c>
      <c r="P444" s="5">
        <v>23.6</v>
      </c>
      <c r="Q444" s="5">
        <v>20.399999999999999</v>
      </c>
      <c r="R444" s="5">
        <v>150</v>
      </c>
      <c r="S444" s="5">
        <v>133</v>
      </c>
    </row>
    <row r="445" spans="1:19" x14ac:dyDescent="0.25">
      <c r="A445" s="5" t="s">
        <v>1275</v>
      </c>
      <c r="B445" s="5" t="s">
        <v>1276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</row>
    <row r="446" spans="1:19" x14ac:dyDescent="0.25">
      <c r="A446" s="5" t="s">
        <v>1277</v>
      </c>
      <c r="B446" s="5" t="s">
        <v>1278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</row>
    <row r="447" spans="1:19" x14ac:dyDescent="0.25">
      <c r="A447" s="5" t="s">
        <v>1279</v>
      </c>
      <c r="B447" s="5" t="s">
        <v>1280</v>
      </c>
      <c r="C447" s="5">
        <v>44592.738912037035</v>
      </c>
      <c r="D447" s="5">
        <v>44592.759722222225</v>
      </c>
      <c r="E447" s="5" t="s">
        <v>482</v>
      </c>
      <c r="F447" s="5">
        <v>374</v>
      </c>
      <c r="G447" s="5">
        <v>0</v>
      </c>
      <c r="H447" s="5">
        <v>10.8</v>
      </c>
      <c r="I447" s="5">
        <v>482</v>
      </c>
      <c r="J447" s="5">
        <v>378</v>
      </c>
      <c r="K447" s="5">
        <v>208</v>
      </c>
      <c r="L447" s="5">
        <v>126</v>
      </c>
      <c r="M447" s="5">
        <v>85</v>
      </c>
      <c r="N447" s="5">
        <v>65</v>
      </c>
      <c r="O447" s="5">
        <v>50</v>
      </c>
      <c r="P447" s="5">
        <v>27.1</v>
      </c>
      <c r="Q447" s="5">
        <v>21.6</v>
      </c>
      <c r="R447" s="5">
        <v>0</v>
      </c>
      <c r="S447" s="5">
        <v>0</v>
      </c>
    </row>
    <row r="448" spans="1:19" x14ac:dyDescent="0.25">
      <c r="A448" s="5" t="s">
        <v>63</v>
      </c>
      <c r="B448" s="5" t="s">
        <v>1281</v>
      </c>
      <c r="C448" s="5">
        <v>44622.99422453704</v>
      </c>
      <c r="D448" s="5">
        <v>44623.015034722222</v>
      </c>
      <c r="E448" s="5" t="s">
        <v>482</v>
      </c>
      <c r="F448" s="5">
        <v>355</v>
      </c>
      <c r="G448" s="5">
        <v>0</v>
      </c>
      <c r="H448" s="5">
        <v>10.48</v>
      </c>
      <c r="I448" s="5">
        <v>465</v>
      </c>
      <c r="J448" s="5">
        <v>374</v>
      </c>
      <c r="K448" s="5">
        <v>197</v>
      </c>
      <c r="L448" s="5">
        <v>121</v>
      </c>
      <c r="M448" s="5">
        <v>78</v>
      </c>
      <c r="N448" s="5">
        <v>72</v>
      </c>
      <c r="O448" s="5">
        <v>53</v>
      </c>
      <c r="P448" s="5">
        <v>27</v>
      </c>
      <c r="Q448" s="5">
        <v>21</v>
      </c>
      <c r="R448" s="5">
        <v>0</v>
      </c>
      <c r="S448" s="5">
        <v>0</v>
      </c>
    </row>
    <row r="449" spans="1:19" x14ac:dyDescent="0.25">
      <c r="A449" s="5" t="s">
        <v>1282</v>
      </c>
      <c r="B449" s="5" t="s">
        <v>1283</v>
      </c>
      <c r="F449" s="5">
        <v>0</v>
      </c>
      <c r="G449" s="5">
        <v>514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</row>
    <row r="450" spans="1:19" x14ac:dyDescent="0.25">
      <c r="A450" s="5" t="s">
        <v>1284</v>
      </c>
      <c r="B450" s="5" t="s">
        <v>1285</v>
      </c>
      <c r="F450" s="5">
        <v>0</v>
      </c>
      <c r="G450" s="5">
        <v>410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</row>
    <row r="451" spans="1:19" x14ac:dyDescent="0.25">
      <c r="A451" s="5" t="s">
        <v>230</v>
      </c>
      <c r="B451" s="5" t="s">
        <v>1286</v>
      </c>
      <c r="C451" s="5">
        <v>44623.442604166667</v>
      </c>
      <c r="D451" s="5">
        <v>44623.463425925926</v>
      </c>
      <c r="E451" s="5" t="s">
        <v>482</v>
      </c>
      <c r="F451" s="5">
        <v>442</v>
      </c>
      <c r="G451" s="5">
        <v>449</v>
      </c>
      <c r="H451" s="5">
        <v>11.53</v>
      </c>
      <c r="I451" s="5">
        <v>617</v>
      </c>
      <c r="J451" s="5">
        <v>390</v>
      </c>
      <c r="K451" s="5">
        <v>246</v>
      </c>
      <c r="L451" s="5">
        <v>101</v>
      </c>
      <c r="M451" s="5">
        <v>77</v>
      </c>
      <c r="N451" s="5">
        <v>64</v>
      </c>
      <c r="O451" s="5">
        <v>57</v>
      </c>
      <c r="P451" s="5">
        <v>27.4</v>
      </c>
      <c r="Q451" s="5">
        <v>23.1</v>
      </c>
      <c r="R451" s="5">
        <v>0</v>
      </c>
      <c r="S451" s="5">
        <v>0</v>
      </c>
    </row>
    <row r="452" spans="1:19" x14ac:dyDescent="0.25">
      <c r="A452" s="5" t="s">
        <v>391</v>
      </c>
      <c r="B452" s="5" t="s">
        <v>1287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</row>
    <row r="453" spans="1:19" x14ac:dyDescent="0.25">
      <c r="A453" s="5" t="s">
        <v>1288</v>
      </c>
      <c r="B453" s="5" t="s">
        <v>1289</v>
      </c>
      <c r="F453" s="5">
        <v>0</v>
      </c>
      <c r="G453" s="5">
        <v>437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</row>
    <row r="454" spans="1:19" x14ac:dyDescent="0.25">
      <c r="A454" s="5" t="s">
        <v>1290</v>
      </c>
      <c r="B454" s="5" t="s">
        <v>1291</v>
      </c>
      <c r="F454" s="5">
        <v>0</v>
      </c>
      <c r="G454" s="5">
        <v>557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</row>
    <row r="455" spans="1:19" x14ac:dyDescent="0.25">
      <c r="A455" s="5" t="s">
        <v>1292</v>
      </c>
      <c r="B455" s="5" t="s">
        <v>1293</v>
      </c>
      <c r="C455" s="5">
        <v>44591.708958333336</v>
      </c>
      <c r="D455" s="5">
        <v>44591.729745370372</v>
      </c>
      <c r="E455" s="5" t="s">
        <v>482</v>
      </c>
      <c r="F455" s="5">
        <v>331</v>
      </c>
      <c r="G455" s="5">
        <v>0</v>
      </c>
      <c r="H455" s="5">
        <v>10.220000000000001</v>
      </c>
      <c r="I455" s="5">
        <v>455</v>
      </c>
      <c r="J455" s="5">
        <v>434</v>
      </c>
      <c r="K455" s="5">
        <v>184</v>
      </c>
      <c r="L455" s="5">
        <v>120</v>
      </c>
      <c r="M455" s="5">
        <v>81</v>
      </c>
      <c r="N455" s="5">
        <v>75</v>
      </c>
      <c r="O455" s="5">
        <v>50</v>
      </c>
      <c r="P455" s="5">
        <v>28.5</v>
      </c>
      <c r="Q455" s="5">
        <v>20.399999999999999</v>
      </c>
      <c r="R455" s="5">
        <v>0</v>
      </c>
      <c r="S455" s="5">
        <v>0</v>
      </c>
    </row>
    <row r="456" spans="1:19" x14ac:dyDescent="0.25">
      <c r="A456" s="5" t="s">
        <v>1294</v>
      </c>
      <c r="B456" s="5" t="s">
        <v>1295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</row>
    <row r="457" spans="1:19" x14ac:dyDescent="0.25">
      <c r="A457" s="5" t="s">
        <v>1296</v>
      </c>
      <c r="B457" s="5" t="s">
        <v>1297</v>
      </c>
      <c r="F457" s="5">
        <v>0</v>
      </c>
      <c r="G457" s="5">
        <v>247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</row>
    <row r="458" spans="1:19" x14ac:dyDescent="0.25">
      <c r="A458" s="5" t="s">
        <v>1298</v>
      </c>
      <c r="B458" s="5" t="s">
        <v>1299</v>
      </c>
      <c r="C458" s="5">
        <v>44623.765821759262</v>
      </c>
      <c r="D458" s="5">
        <v>44623.786620370367</v>
      </c>
      <c r="E458" s="5" t="s">
        <v>482</v>
      </c>
      <c r="F458" s="5">
        <v>507</v>
      </c>
      <c r="G458" s="5">
        <v>0</v>
      </c>
      <c r="H458" s="5">
        <v>12.08</v>
      </c>
      <c r="I458" s="5">
        <v>712</v>
      </c>
      <c r="J458" s="5">
        <v>506</v>
      </c>
      <c r="K458" s="5">
        <v>282</v>
      </c>
      <c r="L458" s="5">
        <v>122</v>
      </c>
      <c r="M458" s="5">
        <v>79</v>
      </c>
      <c r="N458" s="5">
        <v>84</v>
      </c>
      <c r="O458" s="5">
        <v>60</v>
      </c>
      <c r="P458" s="5">
        <v>30.1</v>
      </c>
      <c r="Q458" s="5">
        <v>24.1</v>
      </c>
      <c r="R458" s="5">
        <v>0</v>
      </c>
      <c r="S458" s="5">
        <v>0</v>
      </c>
    </row>
    <row r="459" spans="1:19" x14ac:dyDescent="0.25">
      <c r="A459" s="5" t="s">
        <v>367</v>
      </c>
      <c r="B459" s="5" t="s">
        <v>1300</v>
      </c>
      <c r="C459" s="5">
        <v>44623.456284722219</v>
      </c>
      <c r="D459" s="5">
        <v>44623.477071759262</v>
      </c>
      <c r="E459" s="5" t="s">
        <v>482</v>
      </c>
      <c r="F459" s="5">
        <v>251</v>
      </c>
      <c r="G459" s="5">
        <v>239</v>
      </c>
      <c r="H459" s="5">
        <v>9.1300000000000008</v>
      </c>
      <c r="I459" s="5">
        <v>0</v>
      </c>
      <c r="J459" s="5">
        <v>256</v>
      </c>
      <c r="K459" s="5">
        <v>139</v>
      </c>
      <c r="L459" s="5">
        <v>122</v>
      </c>
      <c r="M459" s="5">
        <v>78</v>
      </c>
      <c r="N459" s="5">
        <v>62</v>
      </c>
      <c r="O459" s="5">
        <v>46</v>
      </c>
      <c r="P459" s="5">
        <v>23.5</v>
      </c>
      <c r="Q459" s="5">
        <v>18.3</v>
      </c>
      <c r="R459" s="5">
        <v>174</v>
      </c>
      <c r="S459" s="5">
        <v>160</v>
      </c>
    </row>
    <row r="460" spans="1:19" x14ac:dyDescent="0.25">
      <c r="A460" s="5" t="s">
        <v>1301</v>
      </c>
      <c r="B460" s="5" t="s">
        <v>1302</v>
      </c>
      <c r="F460" s="5">
        <v>0</v>
      </c>
      <c r="G460" s="5">
        <v>443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</row>
    <row r="461" spans="1:19" x14ac:dyDescent="0.25">
      <c r="A461" s="5" t="s">
        <v>1303</v>
      </c>
      <c r="B461" s="5" t="s">
        <v>1304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</row>
    <row r="462" spans="1:19" x14ac:dyDescent="0.25">
      <c r="A462" s="5" t="s">
        <v>1305</v>
      </c>
      <c r="B462" s="5" t="s">
        <v>1306</v>
      </c>
      <c r="F462" s="5">
        <v>0</v>
      </c>
      <c r="G462" s="5">
        <v>378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</row>
    <row r="463" spans="1:19" x14ac:dyDescent="0.25">
      <c r="A463" s="5" t="s">
        <v>1307</v>
      </c>
      <c r="B463" s="5" t="s">
        <v>1308</v>
      </c>
      <c r="F463" s="5">
        <v>0</v>
      </c>
      <c r="G463" s="5">
        <v>472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</row>
    <row r="464" spans="1:19" x14ac:dyDescent="0.25">
      <c r="A464" s="5" t="s">
        <v>1309</v>
      </c>
      <c r="B464" s="5" t="s">
        <v>1310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</row>
    <row r="465" spans="1:19" x14ac:dyDescent="0.25">
      <c r="A465" s="5" t="s">
        <v>1311</v>
      </c>
      <c r="B465" s="5" t="s">
        <v>1312</v>
      </c>
      <c r="F465" s="5">
        <v>0</v>
      </c>
      <c r="G465" s="5">
        <v>466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</row>
    <row r="466" spans="1:19" x14ac:dyDescent="0.25">
      <c r="A466" s="5" t="s">
        <v>1313</v>
      </c>
      <c r="B466" s="5" t="s">
        <v>1314</v>
      </c>
      <c r="F466" s="5">
        <v>0</v>
      </c>
      <c r="G466" s="5">
        <v>387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</row>
    <row r="467" spans="1:19" x14ac:dyDescent="0.25">
      <c r="A467" s="5" t="s">
        <v>1315</v>
      </c>
      <c r="B467" s="5" t="s">
        <v>1316</v>
      </c>
      <c r="F467" s="5">
        <v>0</v>
      </c>
      <c r="G467" s="5">
        <v>258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</row>
    <row r="468" spans="1:19" x14ac:dyDescent="0.25">
      <c r="A468" s="5" t="s">
        <v>1317</v>
      </c>
      <c r="B468" s="5" t="s">
        <v>1318</v>
      </c>
      <c r="C468" s="5">
        <v>44599.107256944444</v>
      </c>
      <c r="D468" s="5">
        <v>44599.128101851849</v>
      </c>
      <c r="E468" s="5" t="s">
        <v>482</v>
      </c>
      <c r="F468" s="5">
        <v>203</v>
      </c>
      <c r="G468" s="5">
        <v>0</v>
      </c>
      <c r="H468" s="5">
        <v>8.24</v>
      </c>
      <c r="I468" s="5">
        <v>285</v>
      </c>
      <c r="J468" s="5">
        <v>319</v>
      </c>
      <c r="K468" s="5">
        <v>112</v>
      </c>
      <c r="L468" s="5">
        <v>129</v>
      </c>
      <c r="M468" s="5">
        <v>81</v>
      </c>
      <c r="N468" s="5">
        <v>58</v>
      </c>
      <c r="O468" s="5">
        <v>39</v>
      </c>
      <c r="P468" s="5">
        <v>25.5</v>
      </c>
      <c r="Q468" s="5">
        <v>16.5</v>
      </c>
      <c r="R468" s="5">
        <v>0</v>
      </c>
      <c r="S468" s="5">
        <v>0</v>
      </c>
    </row>
    <row r="469" spans="1:19" x14ac:dyDescent="0.25">
      <c r="A469" s="5" t="s">
        <v>1319</v>
      </c>
      <c r="B469" s="5" t="s">
        <v>1320</v>
      </c>
      <c r="F469" s="5">
        <v>0</v>
      </c>
      <c r="G469" s="5">
        <v>332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</row>
    <row r="470" spans="1:19" x14ac:dyDescent="0.25">
      <c r="A470" s="5" t="s">
        <v>1321</v>
      </c>
      <c r="B470" s="5" t="s">
        <v>1322</v>
      </c>
      <c r="F470" s="5">
        <v>0</v>
      </c>
      <c r="G470" s="5">
        <v>572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</row>
    <row r="471" spans="1:19" x14ac:dyDescent="0.25">
      <c r="A471" s="5" t="s">
        <v>1323</v>
      </c>
      <c r="B471" s="5" t="s">
        <v>1324</v>
      </c>
      <c r="C471" s="5">
        <v>44591.708935185183</v>
      </c>
      <c r="D471" s="5">
        <v>44591.729756944442</v>
      </c>
      <c r="E471" s="5" t="s">
        <v>482</v>
      </c>
      <c r="F471" s="5">
        <v>198</v>
      </c>
      <c r="G471" s="5">
        <v>0</v>
      </c>
      <c r="H471" s="5">
        <v>8.18</v>
      </c>
      <c r="I471" s="5">
        <v>283</v>
      </c>
      <c r="J471" s="5">
        <v>319</v>
      </c>
      <c r="K471" s="5">
        <v>110</v>
      </c>
      <c r="L471" s="5">
        <v>129</v>
      </c>
      <c r="M471" s="5">
        <v>78</v>
      </c>
      <c r="N471" s="5">
        <v>66</v>
      </c>
      <c r="O471" s="5">
        <v>41</v>
      </c>
      <c r="P471" s="5">
        <v>25.5</v>
      </c>
      <c r="Q471" s="5">
        <v>16.399999999999999</v>
      </c>
      <c r="R471" s="5">
        <v>0</v>
      </c>
      <c r="S471" s="5">
        <v>0</v>
      </c>
    </row>
    <row r="472" spans="1:19" x14ac:dyDescent="0.25">
      <c r="A472" s="5" t="s">
        <v>240</v>
      </c>
      <c r="B472" s="5" t="s">
        <v>1325</v>
      </c>
      <c r="F472" s="5">
        <v>0</v>
      </c>
      <c r="G472" s="5">
        <v>439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</row>
    <row r="473" spans="1:19" x14ac:dyDescent="0.25">
      <c r="A473" s="5" t="s">
        <v>1326</v>
      </c>
      <c r="B473" s="5" t="s">
        <v>1327</v>
      </c>
      <c r="C473" s="5">
        <v>44606.874560185184</v>
      </c>
      <c r="D473" s="5">
        <v>44606.895358796297</v>
      </c>
      <c r="E473" s="5" t="s">
        <v>482</v>
      </c>
      <c r="F473" s="5">
        <v>224</v>
      </c>
      <c r="G473" s="5">
        <v>0</v>
      </c>
      <c r="H473" s="5">
        <v>8.48</v>
      </c>
      <c r="I473" s="5">
        <v>321</v>
      </c>
      <c r="J473" s="5">
        <v>330</v>
      </c>
      <c r="K473" s="5">
        <v>125</v>
      </c>
      <c r="L473" s="5">
        <v>121</v>
      </c>
      <c r="M473" s="5">
        <v>73</v>
      </c>
      <c r="N473" s="5">
        <v>72</v>
      </c>
      <c r="O473" s="5">
        <v>44</v>
      </c>
      <c r="P473" s="5">
        <v>25.8</v>
      </c>
      <c r="Q473" s="5">
        <v>16.899999999999999</v>
      </c>
      <c r="R473" s="5">
        <v>0</v>
      </c>
      <c r="S473" s="5">
        <v>0</v>
      </c>
    </row>
    <row r="474" spans="1:19" x14ac:dyDescent="0.25">
      <c r="A474" s="5" t="s">
        <v>1328</v>
      </c>
      <c r="B474" s="5" t="s">
        <v>1329</v>
      </c>
      <c r="F474" s="5">
        <v>0</v>
      </c>
      <c r="G474" s="5">
        <v>409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</row>
    <row r="475" spans="1:19" x14ac:dyDescent="0.25">
      <c r="A475" s="5" t="s">
        <v>1330</v>
      </c>
      <c r="B475" s="5" t="s">
        <v>1331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</row>
    <row r="476" spans="1:19" x14ac:dyDescent="0.25">
      <c r="A476" s="5" t="s">
        <v>1332</v>
      </c>
      <c r="B476" s="5" t="s">
        <v>1333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</row>
    <row r="477" spans="1:19" x14ac:dyDescent="0.25">
      <c r="A477" s="5" t="s">
        <v>198</v>
      </c>
      <c r="B477" s="5" t="s">
        <v>1334</v>
      </c>
      <c r="C477" s="5">
        <v>44623.700636574074</v>
      </c>
      <c r="D477" s="5">
        <v>44623.72146990741</v>
      </c>
      <c r="E477" s="5" t="s">
        <v>482</v>
      </c>
      <c r="F477" s="5">
        <v>429</v>
      </c>
      <c r="G477" s="5">
        <v>402</v>
      </c>
      <c r="H477" s="5">
        <v>11.4</v>
      </c>
      <c r="I477" s="5">
        <v>615</v>
      </c>
      <c r="J477" s="5">
        <v>328</v>
      </c>
      <c r="K477" s="5">
        <v>238</v>
      </c>
      <c r="L477" s="5">
        <v>110</v>
      </c>
      <c r="M477" s="5">
        <v>77</v>
      </c>
      <c r="N477" s="5">
        <v>66</v>
      </c>
      <c r="O477" s="5">
        <v>49</v>
      </c>
      <c r="P477" s="5">
        <v>25.8</v>
      </c>
      <c r="Q477" s="5">
        <v>22.8</v>
      </c>
      <c r="R477" s="5">
        <v>0</v>
      </c>
      <c r="S477" s="5">
        <v>0</v>
      </c>
    </row>
    <row r="478" spans="1:19" x14ac:dyDescent="0.25">
      <c r="A478" s="5" t="s">
        <v>218</v>
      </c>
      <c r="B478" s="5" t="s">
        <v>1335</v>
      </c>
      <c r="C478" s="5">
        <v>44623.979351851849</v>
      </c>
      <c r="D478" s="5">
        <v>44624.000150462962</v>
      </c>
      <c r="E478" s="5" t="s">
        <v>482</v>
      </c>
      <c r="F478" s="5">
        <v>309</v>
      </c>
      <c r="G478" s="5">
        <v>325</v>
      </c>
      <c r="H478" s="5">
        <v>9.9700000000000006</v>
      </c>
      <c r="I478" s="5">
        <v>443</v>
      </c>
      <c r="J478" s="5">
        <v>362</v>
      </c>
      <c r="K478" s="5">
        <v>172</v>
      </c>
      <c r="L478" s="5">
        <v>129</v>
      </c>
      <c r="M478" s="5">
        <v>76</v>
      </c>
      <c r="N478" s="5">
        <v>72</v>
      </c>
      <c r="O478" s="5">
        <v>50</v>
      </c>
      <c r="P478" s="5">
        <v>26.7</v>
      </c>
      <c r="Q478" s="5">
        <v>19.899999999999999</v>
      </c>
      <c r="R478" s="5">
        <v>0</v>
      </c>
      <c r="S478" s="5">
        <v>0</v>
      </c>
    </row>
    <row r="479" spans="1:19" x14ac:dyDescent="0.25">
      <c r="A479" s="5" t="s">
        <v>1336</v>
      </c>
      <c r="B479" s="5" t="s">
        <v>1337</v>
      </c>
      <c r="F479" s="5">
        <v>0</v>
      </c>
      <c r="G479" s="5">
        <v>287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</row>
    <row r="480" spans="1:19" x14ac:dyDescent="0.25">
      <c r="A480" s="5" t="s">
        <v>1338</v>
      </c>
      <c r="B480" s="5" t="s">
        <v>1339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</row>
    <row r="481" spans="1:19" x14ac:dyDescent="0.25">
      <c r="A481" s="5" t="s">
        <v>1340</v>
      </c>
      <c r="B481" s="5" t="s">
        <v>1341</v>
      </c>
      <c r="F481" s="5">
        <v>0</v>
      </c>
      <c r="G481" s="5">
        <v>521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</row>
    <row r="482" spans="1:19" x14ac:dyDescent="0.25">
      <c r="A482" s="5" t="s">
        <v>252</v>
      </c>
      <c r="B482" s="5" t="s">
        <v>1342</v>
      </c>
      <c r="C482" s="5">
        <v>44622.761018518519</v>
      </c>
      <c r="D482" s="5">
        <v>44622.781909722224</v>
      </c>
      <c r="E482" s="5" t="s">
        <v>482</v>
      </c>
      <c r="F482" s="5">
        <v>602</v>
      </c>
      <c r="G482" s="5">
        <v>0</v>
      </c>
      <c r="H482" s="5">
        <v>12.93</v>
      </c>
      <c r="I482" s="5">
        <v>860</v>
      </c>
      <c r="J482" s="5">
        <v>441</v>
      </c>
      <c r="K482" s="5">
        <v>334</v>
      </c>
      <c r="L482" s="5">
        <v>99</v>
      </c>
      <c r="M482" s="5">
        <v>72</v>
      </c>
      <c r="N482" s="5">
        <v>83</v>
      </c>
      <c r="O482" s="5">
        <v>67</v>
      </c>
      <c r="P482" s="5">
        <v>28.7</v>
      </c>
      <c r="Q482" s="5">
        <v>25.9</v>
      </c>
      <c r="R482" s="5">
        <v>0</v>
      </c>
      <c r="S482" s="5">
        <v>0</v>
      </c>
    </row>
    <row r="483" spans="1:19" x14ac:dyDescent="0.25">
      <c r="A483" s="5" t="s">
        <v>244</v>
      </c>
      <c r="B483" s="5" t="s">
        <v>1343</v>
      </c>
      <c r="C483" s="5">
        <v>44623.470902777779</v>
      </c>
      <c r="D483" s="5">
        <v>44623.491747685184</v>
      </c>
      <c r="E483" s="5" t="s">
        <v>482</v>
      </c>
      <c r="F483" s="5">
        <v>424</v>
      </c>
      <c r="G483" s="5">
        <v>0</v>
      </c>
      <c r="H483" s="5">
        <v>11.22</v>
      </c>
      <c r="I483" s="5">
        <v>522</v>
      </c>
      <c r="J483" s="5">
        <v>473</v>
      </c>
      <c r="K483" s="5">
        <v>235</v>
      </c>
      <c r="L483" s="5">
        <v>120</v>
      </c>
      <c r="M483" s="5">
        <v>78</v>
      </c>
      <c r="N483" s="5">
        <v>67</v>
      </c>
      <c r="O483" s="5">
        <v>56</v>
      </c>
      <c r="P483" s="5">
        <v>29.4</v>
      </c>
      <c r="Q483" s="5">
        <v>22.4</v>
      </c>
      <c r="R483" s="5">
        <v>181</v>
      </c>
      <c r="S483" s="5">
        <v>166</v>
      </c>
    </row>
    <row r="484" spans="1:19" x14ac:dyDescent="0.25">
      <c r="A484" s="5" t="s">
        <v>381</v>
      </c>
      <c r="B484" s="5" t="s">
        <v>1344</v>
      </c>
      <c r="C484" s="5">
        <v>44623.926724537036</v>
      </c>
      <c r="D484" s="5">
        <v>44623.947523148148</v>
      </c>
      <c r="E484" s="5" t="s">
        <v>482</v>
      </c>
      <c r="F484" s="5">
        <v>649</v>
      </c>
      <c r="G484" s="5">
        <v>752</v>
      </c>
      <c r="H484" s="5">
        <v>13.28</v>
      </c>
      <c r="I484" s="5">
        <v>493</v>
      </c>
      <c r="J484" s="5">
        <v>547</v>
      </c>
      <c r="K484" s="5">
        <v>361</v>
      </c>
      <c r="L484" s="5">
        <v>98</v>
      </c>
      <c r="M484" s="5">
        <v>77</v>
      </c>
      <c r="N484" s="5">
        <v>93</v>
      </c>
      <c r="O484" s="5">
        <v>67</v>
      </c>
      <c r="P484" s="5">
        <v>31</v>
      </c>
      <c r="Q484" s="5">
        <v>26.6</v>
      </c>
      <c r="R484" s="5">
        <v>174</v>
      </c>
      <c r="S484" s="5">
        <v>162</v>
      </c>
    </row>
    <row r="485" spans="1:19" x14ac:dyDescent="0.25">
      <c r="A485" s="5" t="s">
        <v>1345</v>
      </c>
      <c r="B485" s="5" t="s">
        <v>1346</v>
      </c>
      <c r="F485" s="5">
        <v>0</v>
      </c>
      <c r="G485" s="5">
        <v>444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</row>
    <row r="486" spans="1:19" x14ac:dyDescent="0.25">
      <c r="A486" s="5" t="s">
        <v>1347</v>
      </c>
      <c r="B486" s="5" t="s">
        <v>1348</v>
      </c>
      <c r="C486" s="5">
        <v>44595.725821759261</v>
      </c>
      <c r="D486" s="5">
        <v>44595.746655092589</v>
      </c>
      <c r="E486" s="5" t="s">
        <v>482</v>
      </c>
      <c r="F486" s="5">
        <v>190</v>
      </c>
      <c r="G486" s="5">
        <v>265</v>
      </c>
      <c r="H486" s="5">
        <v>8.08</v>
      </c>
      <c r="I486" s="5">
        <v>0</v>
      </c>
      <c r="J486" s="5">
        <v>232</v>
      </c>
      <c r="K486" s="5">
        <v>106</v>
      </c>
      <c r="L486" s="5">
        <v>116</v>
      </c>
      <c r="M486" s="5">
        <v>72</v>
      </c>
      <c r="N486" s="5">
        <v>63</v>
      </c>
      <c r="O486" s="5">
        <v>43</v>
      </c>
      <c r="P486" s="5">
        <v>22.6</v>
      </c>
      <c r="Q486" s="5">
        <v>16.100000000000001</v>
      </c>
      <c r="R486" s="5">
        <v>160</v>
      </c>
      <c r="S486" s="5">
        <v>136</v>
      </c>
    </row>
    <row r="487" spans="1:19" x14ac:dyDescent="0.25">
      <c r="A487" s="5" t="s">
        <v>1349</v>
      </c>
      <c r="B487" s="5" t="s">
        <v>1350</v>
      </c>
      <c r="F487" s="5">
        <v>0</v>
      </c>
      <c r="G487" s="5">
        <v>360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</row>
    <row r="488" spans="1:19" x14ac:dyDescent="0.25">
      <c r="A488" s="5" t="s">
        <v>1351</v>
      </c>
      <c r="B488" s="5" t="s">
        <v>1352</v>
      </c>
      <c r="F488" s="5">
        <v>0</v>
      </c>
      <c r="G488" s="5">
        <v>285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</row>
    <row r="489" spans="1:19" x14ac:dyDescent="0.25">
      <c r="A489" s="5" t="s">
        <v>1353</v>
      </c>
      <c r="B489" s="5" t="s">
        <v>1354</v>
      </c>
      <c r="C489" s="5">
        <v>44600.51934027778</v>
      </c>
      <c r="D489" s="5">
        <v>44600.540173611109</v>
      </c>
      <c r="E489" s="5" t="s">
        <v>482</v>
      </c>
      <c r="F489" s="5">
        <v>263</v>
      </c>
      <c r="G489" s="5">
        <v>432</v>
      </c>
      <c r="H489" s="5">
        <v>9.34</v>
      </c>
      <c r="I489" s="5">
        <v>457</v>
      </c>
      <c r="J489" s="5">
        <v>301</v>
      </c>
      <c r="K489" s="5">
        <v>146</v>
      </c>
      <c r="L489" s="5">
        <v>124</v>
      </c>
      <c r="M489" s="5">
        <v>81</v>
      </c>
      <c r="N489" s="5">
        <v>60</v>
      </c>
      <c r="O489" s="5">
        <v>45</v>
      </c>
      <c r="P489" s="5">
        <v>24.9</v>
      </c>
      <c r="Q489" s="5">
        <v>18.7</v>
      </c>
      <c r="R489" s="5">
        <v>168</v>
      </c>
      <c r="S489" s="5">
        <v>139</v>
      </c>
    </row>
    <row r="490" spans="1:19" x14ac:dyDescent="0.25">
      <c r="A490" s="5" t="s">
        <v>1355</v>
      </c>
      <c r="B490" s="5" t="s">
        <v>1356</v>
      </c>
      <c r="F490" s="5">
        <v>0</v>
      </c>
      <c r="G490" s="5">
        <v>363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</row>
    <row r="491" spans="1:19" x14ac:dyDescent="0.25">
      <c r="A491" s="5" t="s">
        <v>1357</v>
      </c>
      <c r="B491" s="5" t="s">
        <v>1358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</row>
    <row r="492" spans="1:19" x14ac:dyDescent="0.25">
      <c r="A492" s="5" t="s">
        <v>1359</v>
      </c>
      <c r="B492" s="5" t="s">
        <v>1360</v>
      </c>
      <c r="F492" s="5">
        <v>0</v>
      </c>
      <c r="G492" s="5">
        <v>355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</row>
    <row r="493" spans="1:19" x14ac:dyDescent="0.25">
      <c r="A493" s="5" t="s">
        <v>1361</v>
      </c>
      <c r="B493" s="5" t="s">
        <v>1362</v>
      </c>
      <c r="C493" s="5">
        <v>44593.003692129627</v>
      </c>
      <c r="D493" s="5">
        <v>44593.024502314816</v>
      </c>
      <c r="E493" s="5" t="s">
        <v>482</v>
      </c>
      <c r="F493" s="5">
        <v>286</v>
      </c>
      <c r="G493" s="5">
        <v>400</v>
      </c>
      <c r="H493" s="5">
        <v>9.6199999999999992</v>
      </c>
      <c r="I493" s="5">
        <v>500</v>
      </c>
      <c r="J493" s="5">
        <v>351</v>
      </c>
      <c r="K493" s="5">
        <v>159</v>
      </c>
      <c r="L493" s="5">
        <v>126</v>
      </c>
      <c r="M493" s="5">
        <v>80</v>
      </c>
      <c r="N493" s="5">
        <v>76</v>
      </c>
      <c r="O493" s="5">
        <v>48</v>
      </c>
      <c r="P493" s="5">
        <v>26.4</v>
      </c>
      <c r="Q493" s="5">
        <v>19.2</v>
      </c>
      <c r="R493" s="5">
        <v>166</v>
      </c>
      <c r="S493" s="5">
        <v>146</v>
      </c>
    </row>
    <row r="494" spans="1:19" x14ac:dyDescent="0.25">
      <c r="A494" s="5" t="s">
        <v>1363</v>
      </c>
      <c r="B494" s="5" t="s">
        <v>1364</v>
      </c>
      <c r="F494" s="5">
        <v>0</v>
      </c>
      <c r="G494" s="5">
        <v>411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</row>
    <row r="495" spans="1:19" x14ac:dyDescent="0.25">
      <c r="A495" s="5" t="s">
        <v>1365</v>
      </c>
      <c r="B495" s="5" t="s">
        <v>1366</v>
      </c>
      <c r="F495" s="5">
        <v>0</v>
      </c>
      <c r="G495" s="5">
        <v>487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</row>
    <row r="496" spans="1:19" x14ac:dyDescent="0.25">
      <c r="A496" s="5" t="s">
        <v>69</v>
      </c>
      <c r="B496" s="5" t="s">
        <v>1367</v>
      </c>
      <c r="C496" s="5">
        <v>44624.225763888891</v>
      </c>
      <c r="D496" s="5">
        <v>44624.24658564815</v>
      </c>
      <c r="E496" s="5" t="s">
        <v>482</v>
      </c>
      <c r="F496" s="5">
        <v>508</v>
      </c>
      <c r="G496" s="5">
        <v>0</v>
      </c>
      <c r="H496" s="5">
        <v>12.1</v>
      </c>
      <c r="I496" s="5">
        <v>727</v>
      </c>
      <c r="J496" s="5">
        <v>496</v>
      </c>
      <c r="K496" s="5">
        <v>282</v>
      </c>
      <c r="L496" s="5">
        <v>118</v>
      </c>
      <c r="M496" s="5">
        <v>76</v>
      </c>
      <c r="N496" s="5">
        <v>78</v>
      </c>
      <c r="O496" s="5">
        <v>62</v>
      </c>
      <c r="P496" s="5">
        <v>29.9</v>
      </c>
      <c r="Q496" s="5">
        <v>24.2</v>
      </c>
      <c r="R496" s="5">
        <v>0</v>
      </c>
      <c r="S496" s="5">
        <v>0</v>
      </c>
    </row>
    <row r="497" spans="1:19" x14ac:dyDescent="0.25">
      <c r="A497" s="5" t="s">
        <v>41</v>
      </c>
      <c r="B497" s="5" t="s">
        <v>1368</v>
      </c>
      <c r="C497" s="5">
        <v>44622.942071759258</v>
      </c>
      <c r="D497" s="5">
        <v>44622.962881944448</v>
      </c>
      <c r="E497" s="5" t="s">
        <v>482</v>
      </c>
      <c r="F497" s="5">
        <v>558</v>
      </c>
      <c r="G497" s="5">
        <v>583</v>
      </c>
      <c r="H497" s="5">
        <v>12.59</v>
      </c>
      <c r="I497" s="5">
        <v>777</v>
      </c>
      <c r="J497" s="5">
        <v>532</v>
      </c>
      <c r="K497" s="5">
        <v>310</v>
      </c>
      <c r="L497" s="5">
        <v>96</v>
      </c>
      <c r="M497" s="5">
        <v>76</v>
      </c>
      <c r="N497" s="5">
        <v>87</v>
      </c>
      <c r="O497" s="5">
        <v>64</v>
      </c>
      <c r="P497" s="5">
        <v>30.7</v>
      </c>
      <c r="Q497" s="5">
        <v>25.2</v>
      </c>
      <c r="R497" s="5">
        <v>0</v>
      </c>
      <c r="S497" s="5">
        <v>0</v>
      </c>
    </row>
    <row r="498" spans="1:19" x14ac:dyDescent="0.25">
      <c r="A498" s="5" t="s">
        <v>1369</v>
      </c>
      <c r="B498" s="5" t="s">
        <v>1370</v>
      </c>
      <c r="F498" s="5">
        <v>0</v>
      </c>
      <c r="G498" s="5">
        <v>464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</row>
    <row r="499" spans="1:19" x14ac:dyDescent="0.25">
      <c r="A499" s="5" t="s">
        <v>77</v>
      </c>
      <c r="B499" s="5" t="s">
        <v>1371</v>
      </c>
      <c r="C499" s="5">
        <v>44622.875173611108</v>
      </c>
      <c r="D499" s="5">
        <v>44622.895995370367</v>
      </c>
      <c r="E499" s="5" t="s">
        <v>482</v>
      </c>
      <c r="F499" s="5">
        <v>478</v>
      </c>
      <c r="G499" s="5">
        <v>521</v>
      </c>
      <c r="H499" s="5">
        <v>11.77</v>
      </c>
      <c r="I499" s="5">
        <v>601</v>
      </c>
      <c r="J499" s="5">
        <v>616</v>
      </c>
      <c r="K499" s="5">
        <v>266</v>
      </c>
      <c r="L499" s="5">
        <v>117</v>
      </c>
      <c r="M499" s="5">
        <v>74</v>
      </c>
      <c r="N499" s="5">
        <v>100</v>
      </c>
      <c r="O499" s="5">
        <v>62</v>
      </c>
      <c r="P499" s="5">
        <v>32.299999999999997</v>
      </c>
      <c r="Q499" s="5">
        <v>23.5</v>
      </c>
      <c r="R499" s="5">
        <v>0</v>
      </c>
      <c r="S499" s="5">
        <v>0</v>
      </c>
    </row>
    <row r="500" spans="1:19" x14ac:dyDescent="0.25">
      <c r="A500" s="5" t="s">
        <v>232</v>
      </c>
      <c r="B500" s="5" t="s">
        <v>1372</v>
      </c>
      <c r="C500" s="5">
        <v>44623.51971064815</v>
      </c>
      <c r="D500" s="5">
        <v>44623.540532407409</v>
      </c>
      <c r="E500" s="5" t="s">
        <v>482</v>
      </c>
      <c r="F500" s="5">
        <v>363</v>
      </c>
      <c r="G500" s="5">
        <v>0</v>
      </c>
      <c r="H500" s="5">
        <v>10.57</v>
      </c>
      <c r="I500" s="5">
        <v>528</v>
      </c>
      <c r="J500" s="5">
        <v>360</v>
      </c>
      <c r="K500" s="5">
        <v>201</v>
      </c>
      <c r="L500" s="5">
        <v>115</v>
      </c>
      <c r="M500" s="5">
        <v>75</v>
      </c>
      <c r="N500" s="5">
        <v>73</v>
      </c>
      <c r="O500" s="5">
        <v>54</v>
      </c>
      <c r="P500" s="5">
        <v>26.6</v>
      </c>
      <c r="Q500" s="5">
        <v>21.1</v>
      </c>
      <c r="R500" s="5">
        <v>0</v>
      </c>
      <c r="S500" s="5">
        <v>0</v>
      </c>
    </row>
    <row r="501" spans="1:19" x14ac:dyDescent="0.25">
      <c r="A501" s="5" t="s">
        <v>1373</v>
      </c>
      <c r="B501" s="5" t="s">
        <v>1374</v>
      </c>
      <c r="F501" s="5">
        <v>0</v>
      </c>
      <c r="G501" s="5">
        <v>357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</row>
    <row r="502" spans="1:19" x14ac:dyDescent="0.25">
      <c r="A502" s="5" t="s">
        <v>1375</v>
      </c>
      <c r="B502" s="5" t="s">
        <v>1376</v>
      </c>
      <c r="C502" s="5">
        <v>44596.033518518518</v>
      </c>
      <c r="D502" s="5">
        <v>44596.054328703707</v>
      </c>
      <c r="E502" s="5" t="s">
        <v>482</v>
      </c>
      <c r="F502" s="5">
        <v>215</v>
      </c>
      <c r="G502" s="5">
        <v>335</v>
      </c>
      <c r="H502" s="5">
        <v>8.7100000000000009</v>
      </c>
      <c r="I502" s="5">
        <v>456</v>
      </c>
      <c r="J502" s="5">
        <v>207</v>
      </c>
      <c r="K502" s="5">
        <v>119</v>
      </c>
      <c r="L502" s="5">
        <v>122</v>
      </c>
      <c r="M502" s="5">
        <v>78</v>
      </c>
      <c r="N502" s="5">
        <v>56</v>
      </c>
      <c r="O502" s="5">
        <v>43</v>
      </c>
      <c r="P502" s="5">
        <v>21.7</v>
      </c>
      <c r="Q502" s="5">
        <v>17.399999999999999</v>
      </c>
      <c r="R502" s="5">
        <v>162</v>
      </c>
      <c r="S502" s="5">
        <v>149</v>
      </c>
    </row>
    <row r="503" spans="1:19" x14ac:dyDescent="0.25">
      <c r="A503" s="5" t="s">
        <v>1377</v>
      </c>
      <c r="B503" s="5" t="s">
        <v>1378</v>
      </c>
      <c r="F503" s="5">
        <v>0</v>
      </c>
      <c r="G503" s="5">
        <v>213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</row>
    <row r="504" spans="1:19" x14ac:dyDescent="0.25">
      <c r="A504" s="5" t="s">
        <v>1379</v>
      </c>
      <c r="B504" s="5" t="s">
        <v>1380</v>
      </c>
      <c r="C504" s="5">
        <v>44592.6246875</v>
      </c>
      <c r="D504" s="5">
        <v>44592.645497685182</v>
      </c>
      <c r="E504" s="5" t="s">
        <v>482</v>
      </c>
      <c r="F504" s="5">
        <v>201</v>
      </c>
      <c r="G504" s="5">
        <v>265</v>
      </c>
      <c r="H504" s="5">
        <v>8.43</v>
      </c>
      <c r="I504" s="5">
        <v>369</v>
      </c>
      <c r="J504" s="5">
        <v>216</v>
      </c>
      <c r="K504" s="5">
        <v>112</v>
      </c>
      <c r="L504" s="5">
        <v>126</v>
      </c>
      <c r="M504" s="5">
        <v>80</v>
      </c>
      <c r="N504" s="5">
        <v>54</v>
      </c>
      <c r="O504" s="5">
        <v>41</v>
      </c>
      <c r="P504" s="5">
        <v>22</v>
      </c>
      <c r="Q504" s="5">
        <v>16.899999999999999</v>
      </c>
      <c r="R504" s="5">
        <v>152</v>
      </c>
      <c r="S504" s="5">
        <v>127</v>
      </c>
    </row>
    <row r="505" spans="1:19" x14ac:dyDescent="0.25">
      <c r="A505" s="5" t="s">
        <v>1381</v>
      </c>
      <c r="B505" s="5" t="s">
        <v>1382</v>
      </c>
      <c r="F505" s="5">
        <v>0</v>
      </c>
      <c r="G505" s="5">
        <v>443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</row>
    <row r="506" spans="1:19" x14ac:dyDescent="0.25">
      <c r="A506" s="5" t="s">
        <v>1383</v>
      </c>
      <c r="B506" s="5" t="s">
        <v>1384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</row>
    <row r="507" spans="1:19" x14ac:dyDescent="0.25">
      <c r="A507" s="5" t="s">
        <v>1385</v>
      </c>
      <c r="B507" s="5" t="s">
        <v>1386</v>
      </c>
      <c r="F507" s="5">
        <v>0</v>
      </c>
      <c r="G507" s="5">
        <v>529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</row>
    <row r="508" spans="1:19" x14ac:dyDescent="0.25">
      <c r="A508" s="5" t="s">
        <v>1387</v>
      </c>
      <c r="B508" s="5" t="s">
        <v>1388</v>
      </c>
      <c r="F508" s="5">
        <v>0</v>
      </c>
      <c r="G508" s="5">
        <v>336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</row>
    <row r="509" spans="1:19" x14ac:dyDescent="0.25">
      <c r="A509" s="5" t="s">
        <v>1389</v>
      </c>
      <c r="B509" s="5" t="s">
        <v>1390</v>
      </c>
      <c r="F509" s="5">
        <v>0</v>
      </c>
      <c r="G509" s="5">
        <v>458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</row>
    <row r="510" spans="1:19" x14ac:dyDescent="0.25">
      <c r="A510" s="5" t="s">
        <v>1391</v>
      </c>
      <c r="B510" s="5" t="s">
        <v>1392</v>
      </c>
      <c r="F510" s="5">
        <v>0</v>
      </c>
      <c r="G510" s="5">
        <v>489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</row>
    <row r="511" spans="1:19" x14ac:dyDescent="0.25">
      <c r="A511" s="5" t="s">
        <v>1393</v>
      </c>
      <c r="B511" s="5" t="s">
        <v>1394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</row>
    <row r="512" spans="1:19" x14ac:dyDescent="0.25">
      <c r="A512" s="5" t="s">
        <v>138</v>
      </c>
      <c r="B512" s="5" t="s">
        <v>1395</v>
      </c>
      <c r="C512" s="5">
        <v>44622.945416666669</v>
      </c>
      <c r="D512" s="5">
        <v>44622.966238425928</v>
      </c>
      <c r="E512" s="5" t="s">
        <v>482</v>
      </c>
      <c r="F512" s="5">
        <v>342</v>
      </c>
      <c r="G512" s="5">
        <v>0</v>
      </c>
      <c r="H512" s="5">
        <v>10.47</v>
      </c>
      <c r="I512" s="5">
        <v>438</v>
      </c>
      <c r="J512" s="5">
        <v>262</v>
      </c>
      <c r="K512" s="5">
        <v>190</v>
      </c>
      <c r="L512" s="5">
        <v>100</v>
      </c>
      <c r="M512" s="5">
        <v>76</v>
      </c>
      <c r="N512" s="5">
        <v>72</v>
      </c>
      <c r="O512" s="5">
        <v>53</v>
      </c>
      <c r="P512" s="5">
        <v>23.7</v>
      </c>
      <c r="Q512" s="5">
        <v>20.9</v>
      </c>
      <c r="R512" s="5">
        <v>0</v>
      </c>
      <c r="S512" s="5">
        <v>0</v>
      </c>
    </row>
    <row r="513" spans="1:19" x14ac:dyDescent="0.25">
      <c r="A513" s="5" t="s">
        <v>1396</v>
      </c>
      <c r="B513" s="5" t="s">
        <v>1397</v>
      </c>
      <c r="F513" s="5">
        <v>0</v>
      </c>
      <c r="G513" s="5">
        <v>258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</row>
    <row r="514" spans="1:19" x14ac:dyDescent="0.25">
      <c r="A514" s="5" t="s">
        <v>1398</v>
      </c>
      <c r="B514" s="5" t="s">
        <v>1399</v>
      </c>
      <c r="C514" s="5">
        <v>44600.148449074077</v>
      </c>
      <c r="D514" s="5">
        <v>44600.169236111113</v>
      </c>
      <c r="E514" s="5" t="s">
        <v>482</v>
      </c>
      <c r="F514" s="5">
        <v>307</v>
      </c>
      <c r="G514" s="5">
        <v>360</v>
      </c>
      <c r="H514" s="5">
        <v>9.94</v>
      </c>
      <c r="I514" s="5">
        <v>436</v>
      </c>
      <c r="J514" s="5">
        <v>382</v>
      </c>
      <c r="K514" s="5">
        <v>171</v>
      </c>
      <c r="L514" s="5">
        <v>127</v>
      </c>
      <c r="M514" s="5">
        <v>81</v>
      </c>
      <c r="N514" s="5">
        <v>64</v>
      </c>
      <c r="O514" s="5">
        <v>47</v>
      </c>
      <c r="P514" s="5">
        <v>27.2</v>
      </c>
      <c r="Q514" s="5">
        <v>19.899999999999999</v>
      </c>
      <c r="R514" s="5">
        <v>0</v>
      </c>
      <c r="S514" s="5">
        <v>0</v>
      </c>
    </row>
    <row r="515" spans="1:19" x14ac:dyDescent="0.25">
      <c r="A515" s="5" t="s">
        <v>1400</v>
      </c>
      <c r="B515" s="5" t="s">
        <v>1401</v>
      </c>
      <c r="F515" s="5">
        <v>0</v>
      </c>
      <c r="G515" s="5">
        <v>406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</row>
    <row r="516" spans="1:19" x14ac:dyDescent="0.25">
      <c r="A516" s="5" t="s">
        <v>1402</v>
      </c>
      <c r="B516" s="5" t="s">
        <v>1403</v>
      </c>
      <c r="C516" s="5">
        <v>44593.729722222219</v>
      </c>
      <c r="D516" s="5">
        <v>44593.750543981485</v>
      </c>
      <c r="E516" s="5" t="s">
        <v>482</v>
      </c>
      <c r="F516" s="5">
        <v>223</v>
      </c>
      <c r="G516" s="5">
        <v>347</v>
      </c>
      <c r="H516" s="5">
        <v>8.69</v>
      </c>
      <c r="I516" s="5">
        <v>0</v>
      </c>
      <c r="J516" s="5">
        <v>252</v>
      </c>
      <c r="K516" s="5">
        <v>124</v>
      </c>
      <c r="L516" s="5">
        <v>120</v>
      </c>
      <c r="M516" s="5">
        <v>83</v>
      </c>
      <c r="N516" s="5">
        <v>61</v>
      </c>
      <c r="O516" s="5">
        <v>41</v>
      </c>
      <c r="P516" s="5">
        <v>23.3</v>
      </c>
      <c r="Q516" s="5">
        <v>17.399999999999999</v>
      </c>
      <c r="R516" s="5">
        <v>157</v>
      </c>
      <c r="S516" s="5">
        <v>135</v>
      </c>
    </row>
    <row r="517" spans="1:19" x14ac:dyDescent="0.25">
      <c r="A517" s="5" t="s">
        <v>248</v>
      </c>
      <c r="B517" s="5" t="s">
        <v>1404</v>
      </c>
      <c r="C517" s="5">
        <v>44623.507731481484</v>
      </c>
      <c r="D517" s="5">
        <v>44623.528553240743</v>
      </c>
      <c r="E517" s="5" t="s">
        <v>482</v>
      </c>
      <c r="F517" s="5">
        <v>330</v>
      </c>
      <c r="G517" s="5">
        <v>0</v>
      </c>
      <c r="H517" s="5">
        <v>10.26</v>
      </c>
      <c r="I517" s="5">
        <v>453</v>
      </c>
      <c r="J517" s="5">
        <v>341</v>
      </c>
      <c r="K517" s="5">
        <v>183</v>
      </c>
      <c r="L517" s="5">
        <v>115</v>
      </c>
      <c r="M517" s="5">
        <v>76</v>
      </c>
      <c r="N517" s="5">
        <v>70</v>
      </c>
      <c r="O517" s="5">
        <v>52</v>
      </c>
      <c r="P517" s="5">
        <v>26.1</v>
      </c>
      <c r="Q517" s="5">
        <v>20.5</v>
      </c>
      <c r="R517" s="5">
        <v>183</v>
      </c>
      <c r="S517" s="5">
        <v>167</v>
      </c>
    </row>
    <row r="518" spans="1:19" x14ac:dyDescent="0.25">
      <c r="A518" s="5" t="s">
        <v>1405</v>
      </c>
      <c r="B518" s="5" t="s">
        <v>1406</v>
      </c>
      <c r="F518" s="5">
        <v>0</v>
      </c>
      <c r="G518" s="5">
        <v>377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</row>
    <row r="519" spans="1:19" x14ac:dyDescent="0.25">
      <c r="A519" s="5" t="s">
        <v>250</v>
      </c>
      <c r="B519" s="5" t="s">
        <v>1407</v>
      </c>
      <c r="C519" s="5">
        <v>44623.535879629628</v>
      </c>
      <c r="D519" s="5">
        <v>44623.556689814817</v>
      </c>
      <c r="E519" s="5" t="s">
        <v>482</v>
      </c>
      <c r="F519" s="5">
        <v>721</v>
      </c>
      <c r="G519" s="5">
        <v>0</v>
      </c>
      <c r="H519" s="5">
        <v>13.73</v>
      </c>
      <c r="I519" s="5">
        <v>1050</v>
      </c>
      <c r="J519" s="5">
        <v>674</v>
      </c>
      <c r="K519" s="5">
        <v>400</v>
      </c>
      <c r="L519" s="5">
        <v>120</v>
      </c>
      <c r="M519" s="5">
        <v>64</v>
      </c>
      <c r="N519" s="5">
        <v>100</v>
      </c>
      <c r="O519" s="5">
        <v>88</v>
      </c>
      <c r="P519" s="5">
        <v>33.4</v>
      </c>
      <c r="Q519" s="5">
        <v>27.4</v>
      </c>
      <c r="R519" s="5">
        <v>0</v>
      </c>
      <c r="S519" s="5">
        <v>0</v>
      </c>
    </row>
    <row r="520" spans="1:19" x14ac:dyDescent="0.25">
      <c r="A520" s="5" t="s">
        <v>1408</v>
      </c>
      <c r="B520" s="5" t="s">
        <v>1409</v>
      </c>
      <c r="F520" s="5">
        <v>0</v>
      </c>
      <c r="G520" s="5">
        <v>462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</row>
    <row r="521" spans="1:19" x14ac:dyDescent="0.25">
      <c r="A521" s="5" t="s">
        <v>1410</v>
      </c>
      <c r="B521" s="5" t="s">
        <v>1411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</row>
    <row r="522" spans="1:19" x14ac:dyDescent="0.25">
      <c r="A522" s="5" t="s">
        <v>1412</v>
      </c>
      <c r="B522" s="5" t="s">
        <v>1413</v>
      </c>
      <c r="F522" s="5">
        <v>0</v>
      </c>
      <c r="G522" s="5">
        <v>386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</row>
    <row r="523" spans="1:19" x14ac:dyDescent="0.25">
      <c r="A523" s="5" t="s">
        <v>1414</v>
      </c>
      <c r="B523" s="5" t="s">
        <v>1415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</row>
    <row r="524" spans="1:19" x14ac:dyDescent="0.25">
      <c r="A524" s="5" t="s">
        <v>1416</v>
      </c>
      <c r="B524" s="5" t="s">
        <v>1417</v>
      </c>
      <c r="F524" s="5">
        <v>0</v>
      </c>
      <c r="G524" s="5">
        <v>417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</row>
    <row r="525" spans="1:19" x14ac:dyDescent="0.25">
      <c r="A525" s="5" t="s">
        <v>264</v>
      </c>
      <c r="B525" s="5" t="s">
        <v>1418</v>
      </c>
      <c r="C525" s="5">
        <v>44622.915173611109</v>
      </c>
      <c r="D525" s="5">
        <v>44622.935983796298</v>
      </c>
      <c r="E525" s="5" t="s">
        <v>482</v>
      </c>
      <c r="F525" s="5">
        <v>495</v>
      </c>
      <c r="G525" s="5">
        <v>0</v>
      </c>
      <c r="H525" s="5">
        <v>12.05</v>
      </c>
      <c r="I525" s="5">
        <v>487</v>
      </c>
      <c r="J525" s="5">
        <v>326</v>
      </c>
      <c r="K525" s="5">
        <v>275</v>
      </c>
      <c r="L525" s="5">
        <v>88</v>
      </c>
      <c r="M525" s="5">
        <v>75</v>
      </c>
      <c r="N525" s="5">
        <v>62</v>
      </c>
      <c r="O525" s="5">
        <v>61</v>
      </c>
      <c r="P525" s="5">
        <v>25.7</v>
      </c>
      <c r="Q525" s="5">
        <v>24.1</v>
      </c>
      <c r="R525" s="5">
        <v>161</v>
      </c>
      <c r="S525" s="5">
        <v>151</v>
      </c>
    </row>
    <row r="526" spans="1:19" x14ac:dyDescent="0.25">
      <c r="A526" s="5" t="s">
        <v>1419</v>
      </c>
      <c r="B526" s="5" t="s">
        <v>1420</v>
      </c>
      <c r="F526" s="5">
        <v>0</v>
      </c>
      <c r="G526" s="5">
        <v>341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</row>
    <row r="527" spans="1:19" x14ac:dyDescent="0.25">
      <c r="A527" s="5" t="s">
        <v>260</v>
      </c>
      <c r="B527" s="5" t="s">
        <v>1421</v>
      </c>
      <c r="C527" s="5">
        <v>44623.453703703701</v>
      </c>
      <c r="D527" s="5">
        <v>44623.474502314813</v>
      </c>
      <c r="E527" s="5" t="s">
        <v>482</v>
      </c>
      <c r="F527" s="5">
        <v>353</v>
      </c>
      <c r="G527" s="5">
        <v>411</v>
      </c>
      <c r="H527" s="5">
        <v>10.53</v>
      </c>
      <c r="I527" s="5">
        <v>488</v>
      </c>
      <c r="J527" s="5">
        <v>348</v>
      </c>
      <c r="K527" s="5">
        <v>196</v>
      </c>
      <c r="L527" s="5">
        <v>107</v>
      </c>
      <c r="M527" s="5">
        <v>76</v>
      </c>
      <c r="N527" s="5">
        <v>70</v>
      </c>
      <c r="O527" s="5">
        <v>53</v>
      </c>
      <c r="P527" s="5">
        <v>26.3</v>
      </c>
      <c r="Q527" s="5">
        <v>21.1</v>
      </c>
      <c r="R527" s="5">
        <v>0</v>
      </c>
      <c r="S527" s="5">
        <v>0</v>
      </c>
    </row>
    <row r="528" spans="1:19" x14ac:dyDescent="0.25">
      <c r="A528" s="5" t="s">
        <v>1422</v>
      </c>
      <c r="B528" s="5" t="s">
        <v>1423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</row>
    <row r="529" spans="1:19" x14ac:dyDescent="0.25">
      <c r="A529" s="5" t="s">
        <v>1424</v>
      </c>
      <c r="B529" s="5" t="s">
        <v>1425</v>
      </c>
      <c r="C529" s="5">
        <v>44605.625787037039</v>
      </c>
      <c r="D529" s="5">
        <v>44605.646597222221</v>
      </c>
      <c r="E529" s="5" t="s">
        <v>482</v>
      </c>
      <c r="F529" s="5">
        <v>250</v>
      </c>
      <c r="G529" s="5">
        <v>364</v>
      </c>
      <c r="H529" s="5">
        <v>9.09</v>
      </c>
      <c r="I529" s="5">
        <v>335</v>
      </c>
      <c r="J529" s="5">
        <v>331</v>
      </c>
      <c r="K529" s="5">
        <v>139</v>
      </c>
      <c r="L529" s="5">
        <v>126</v>
      </c>
      <c r="M529" s="5">
        <v>81</v>
      </c>
      <c r="N529" s="5">
        <v>76</v>
      </c>
      <c r="O529" s="5">
        <v>44</v>
      </c>
      <c r="P529" s="5">
        <v>25.8</v>
      </c>
      <c r="Q529" s="5">
        <v>18.2</v>
      </c>
      <c r="R529" s="5">
        <v>0</v>
      </c>
      <c r="S529" s="5">
        <v>0</v>
      </c>
    </row>
    <row r="530" spans="1:19" x14ac:dyDescent="0.25">
      <c r="A530" s="5" t="s">
        <v>1426</v>
      </c>
      <c r="B530" s="5" t="s">
        <v>1427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</row>
    <row r="531" spans="1:19" x14ac:dyDescent="0.25">
      <c r="A531" s="5" t="s">
        <v>1428</v>
      </c>
      <c r="B531" s="5" t="s">
        <v>1429</v>
      </c>
      <c r="F531" s="5">
        <v>0</v>
      </c>
      <c r="G531" s="5">
        <v>242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</row>
    <row r="532" spans="1:19" x14ac:dyDescent="0.25">
      <c r="A532" s="5" t="s">
        <v>1430</v>
      </c>
      <c r="B532" s="5" t="s">
        <v>1431</v>
      </c>
      <c r="F532" s="5">
        <v>0</v>
      </c>
      <c r="G532" s="5">
        <v>419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</row>
    <row r="533" spans="1:19" x14ac:dyDescent="0.25">
      <c r="A533" s="5" t="s">
        <v>210</v>
      </c>
      <c r="B533" s="5" t="s">
        <v>1432</v>
      </c>
      <c r="F533" s="5">
        <v>0</v>
      </c>
      <c r="G533" s="5">
        <v>726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</row>
    <row r="534" spans="1:19" x14ac:dyDescent="0.25">
      <c r="A534" s="5" t="s">
        <v>1433</v>
      </c>
      <c r="B534" s="5" t="s">
        <v>1434</v>
      </c>
      <c r="C534" s="5">
        <v>44600.479062500002</v>
      </c>
      <c r="D534" s="5">
        <v>44600.499884259261</v>
      </c>
      <c r="E534" s="5" t="s">
        <v>482</v>
      </c>
      <c r="F534" s="5">
        <v>174</v>
      </c>
      <c r="G534" s="5">
        <v>237</v>
      </c>
      <c r="H534" s="5">
        <v>7.9</v>
      </c>
      <c r="I534" s="5">
        <v>281</v>
      </c>
      <c r="J534" s="5">
        <v>202</v>
      </c>
      <c r="K534" s="5">
        <v>97</v>
      </c>
      <c r="L534" s="5">
        <v>116</v>
      </c>
      <c r="M534" s="5">
        <v>74</v>
      </c>
      <c r="N534" s="5">
        <v>63</v>
      </c>
      <c r="O534" s="5">
        <v>41</v>
      </c>
      <c r="P534" s="5">
        <v>21.5</v>
      </c>
      <c r="Q534" s="5">
        <v>15.8</v>
      </c>
      <c r="R534" s="5">
        <v>123</v>
      </c>
      <c r="S534" s="5">
        <v>109</v>
      </c>
    </row>
    <row r="535" spans="1:19" x14ac:dyDescent="0.25">
      <c r="A535" s="5" t="s">
        <v>1435</v>
      </c>
      <c r="B535" s="5" t="s">
        <v>1436</v>
      </c>
      <c r="F535" s="5">
        <v>0</v>
      </c>
      <c r="G535" s="5">
        <v>512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</row>
    <row r="536" spans="1:19" x14ac:dyDescent="0.25">
      <c r="A536" s="5" t="s">
        <v>1437</v>
      </c>
      <c r="B536" s="5" t="s">
        <v>1438</v>
      </c>
      <c r="C536" s="5">
        <v>44595.56763888889</v>
      </c>
      <c r="D536" s="5">
        <v>44595.588472222225</v>
      </c>
      <c r="E536" s="5" t="s">
        <v>482</v>
      </c>
      <c r="F536" s="5">
        <v>199</v>
      </c>
      <c r="G536" s="5">
        <v>0</v>
      </c>
      <c r="H536" s="5">
        <v>8.2799999999999994</v>
      </c>
      <c r="I536" s="5">
        <v>0</v>
      </c>
      <c r="J536" s="5">
        <v>226</v>
      </c>
      <c r="K536" s="5">
        <v>111</v>
      </c>
      <c r="L536" s="5">
        <v>119</v>
      </c>
      <c r="M536" s="5">
        <v>80</v>
      </c>
      <c r="N536" s="5">
        <v>60</v>
      </c>
      <c r="O536" s="5">
        <v>40</v>
      </c>
      <c r="P536" s="5">
        <v>22.4</v>
      </c>
      <c r="Q536" s="5">
        <v>16.600000000000001</v>
      </c>
      <c r="R536" s="5">
        <v>139</v>
      </c>
      <c r="S536" s="5">
        <v>110</v>
      </c>
    </row>
    <row r="537" spans="1:19" x14ac:dyDescent="0.25">
      <c r="A537" s="5" t="s">
        <v>1439</v>
      </c>
      <c r="B537" s="5" t="s">
        <v>1440</v>
      </c>
      <c r="F537" s="5">
        <v>0</v>
      </c>
      <c r="G537" s="5">
        <v>611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</row>
    <row r="538" spans="1:19" x14ac:dyDescent="0.25">
      <c r="A538" s="5" t="s">
        <v>373</v>
      </c>
      <c r="B538" s="5" t="s">
        <v>1441</v>
      </c>
      <c r="C538" s="5">
        <v>44624.118506944447</v>
      </c>
      <c r="D538" s="5">
        <v>44624.139282407406</v>
      </c>
      <c r="E538" s="5" t="s">
        <v>482</v>
      </c>
      <c r="F538" s="5">
        <v>322</v>
      </c>
      <c r="G538" s="5">
        <v>0</v>
      </c>
      <c r="H538" s="5">
        <v>10.199999999999999</v>
      </c>
      <c r="I538" s="5">
        <v>0</v>
      </c>
      <c r="J538" s="5">
        <v>203</v>
      </c>
      <c r="K538" s="5">
        <v>179</v>
      </c>
      <c r="L538" s="5">
        <v>87</v>
      </c>
      <c r="M538" s="5">
        <v>77</v>
      </c>
      <c r="N538" s="5">
        <v>57</v>
      </c>
      <c r="O538" s="5">
        <v>50</v>
      </c>
      <c r="P538" s="5">
        <v>21.5</v>
      </c>
      <c r="Q538" s="5">
        <v>20.399999999999999</v>
      </c>
      <c r="R538" s="5">
        <v>169</v>
      </c>
      <c r="S538" s="5">
        <v>165</v>
      </c>
    </row>
    <row r="539" spans="1:19" x14ac:dyDescent="0.25">
      <c r="A539" s="5" t="s">
        <v>1442</v>
      </c>
      <c r="B539" s="5" t="s">
        <v>1443</v>
      </c>
      <c r="F539" s="5">
        <v>0</v>
      </c>
      <c r="G539" s="5">
        <v>384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</row>
    <row r="540" spans="1:19" x14ac:dyDescent="0.25">
      <c r="A540" s="5" t="s">
        <v>1444</v>
      </c>
      <c r="B540" s="5" t="s">
        <v>1445</v>
      </c>
      <c r="F540" s="5">
        <v>0</v>
      </c>
      <c r="G540" s="5">
        <v>345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</row>
    <row r="541" spans="1:19" x14ac:dyDescent="0.25">
      <c r="A541" s="5" t="s">
        <v>288</v>
      </c>
      <c r="B541" s="5" t="s">
        <v>1446</v>
      </c>
      <c r="C541" s="5">
        <v>44623.443020833336</v>
      </c>
      <c r="D541" s="5">
        <v>44623.463819444441</v>
      </c>
      <c r="E541" s="5" t="s">
        <v>482</v>
      </c>
      <c r="F541" s="5">
        <v>384</v>
      </c>
      <c r="G541" s="5">
        <v>0</v>
      </c>
      <c r="H541" s="5">
        <v>10.78</v>
      </c>
      <c r="I541" s="5">
        <v>460</v>
      </c>
      <c r="J541" s="5">
        <v>421</v>
      </c>
      <c r="K541" s="5">
        <v>213</v>
      </c>
      <c r="L541" s="5">
        <v>106</v>
      </c>
      <c r="M541" s="5">
        <v>74</v>
      </c>
      <c r="N541" s="5">
        <v>82</v>
      </c>
      <c r="O541" s="5">
        <v>57</v>
      </c>
      <c r="P541" s="5">
        <v>28.2</v>
      </c>
      <c r="Q541" s="5">
        <v>21.6</v>
      </c>
      <c r="R541" s="5">
        <v>168</v>
      </c>
      <c r="S541" s="5">
        <v>148</v>
      </c>
    </row>
    <row r="542" spans="1:19" x14ac:dyDescent="0.25">
      <c r="A542" s="5" t="s">
        <v>1447</v>
      </c>
      <c r="B542" s="5" t="s">
        <v>1448</v>
      </c>
      <c r="C542" s="5">
        <v>44623.747615740744</v>
      </c>
      <c r="D542" s="5">
        <v>44623.768414351849</v>
      </c>
      <c r="E542" s="5" t="s">
        <v>482</v>
      </c>
      <c r="F542" s="5">
        <v>412</v>
      </c>
      <c r="G542" s="5">
        <v>422</v>
      </c>
      <c r="H542" s="5">
        <v>11.25</v>
      </c>
      <c r="I542" s="5">
        <v>557</v>
      </c>
      <c r="J542" s="5">
        <v>297</v>
      </c>
      <c r="K542" s="5">
        <v>229</v>
      </c>
      <c r="L542" s="5">
        <v>102</v>
      </c>
      <c r="M542" s="5">
        <v>79</v>
      </c>
      <c r="N542" s="5">
        <v>78</v>
      </c>
      <c r="O542" s="5">
        <v>53</v>
      </c>
      <c r="P542" s="5">
        <v>24.8</v>
      </c>
      <c r="Q542" s="5">
        <v>22.5</v>
      </c>
      <c r="R542" s="5">
        <v>0</v>
      </c>
      <c r="S542" s="5">
        <v>0</v>
      </c>
    </row>
    <row r="543" spans="1:19" x14ac:dyDescent="0.25">
      <c r="A543" s="5" t="s">
        <v>1449</v>
      </c>
      <c r="B543" s="5" t="s">
        <v>1450</v>
      </c>
      <c r="C543" s="5">
        <v>44623.993067129632</v>
      </c>
      <c r="D543" s="5">
        <v>44624.013877314814</v>
      </c>
      <c r="E543" s="5" t="s">
        <v>482</v>
      </c>
      <c r="F543" s="5">
        <v>283</v>
      </c>
      <c r="G543" s="5">
        <v>426</v>
      </c>
      <c r="H543" s="5">
        <v>9.56</v>
      </c>
      <c r="I543" s="5">
        <v>531</v>
      </c>
      <c r="J543" s="5">
        <v>333</v>
      </c>
      <c r="K543" s="5">
        <v>157</v>
      </c>
      <c r="L543" s="5">
        <v>128</v>
      </c>
      <c r="M543" s="5">
        <v>77</v>
      </c>
      <c r="N543" s="5">
        <v>69</v>
      </c>
      <c r="O543" s="5">
        <v>48</v>
      </c>
      <c r="P543" s="5">
        <v>25.9</v>
      </c>
      <c r="Q543" s="5">
        <v>19.100000000000001</v>
      </c>
      <c r="R543" s="5">
        <v>154</v>
      </c>
      <c r="S543" s="5">
        <v>137</v>
      </c>
    </row>
    <row r="544" spans="1:19" x14ac:dyDescent="0.25">
      <c r="A544" s="5" t="s">
        <v>1451</v>
      </c>
      <c r="B544" s="5" t="s">
        <v>1452</v>
      </c>
      <c r="C544" s="5">
        <v>44601.889178240737</v>
      </c>
      <c r="D544" s="5">
        <v>44601.91</v>
      </c>
      <c r="E544" s="5" t="s">
        <v>482</v>
      </c>
      <c r="F544" s="5">
        <v>226</v>
      </c>
      <c r="G544" s="5">
        <v>340</v>
      </c>
      <c r="H544" s="5">
        <v>8.76</v>
      </c>
      <c r="I544" s="5">
        <v>546</v>
      </c>
      <c r="J544" s="5">
        <v>287</v>
      </c>
      <c r="K544" s="5">
        <v>126</v>
      </c>
      <c r="L544" s="5">
        <v>120</v>
      </c>
      <c r="M544" s="5">
        <v>77</v>
      </c>
      <c r="N544" s="5">
        <v>64</v>
      </c>
      <c r="O544" s="5">
        <v>44</v>
      </c>
      <c r="P544" s="5">
        <v>24.5</v>
      </c>
      <c r="Q544" s="5">
        <v>17.5</v>
      </c>
      <c r="R544" s="5">
        <v>179</v>
      </c>
      <c r="S544" s="5">
        <v>159</v>
      </c>
    </row>
    <row r="545" spans="1:19" x14ac:dyDescent="0.25">
      <c r="A545" s="5" t="s">
        <v>266</v>
      </c>
      <c r="B545" s="5" t="s">
        <v>1453</v>
      </c>
      <c r="C545" s="5">
        <v>44622.983460648145</v>
      </c>
      <c r="D545" s="5">
        <v>44623.004293981481</v>
      </c>
      <c r="E545" s="5" t="s">
        <v>482</v>
      </c>
      <c r="F545" s="5">
        <v>538</v>
      </c>
      <c r="G545" s="5">
        <v>544</v>
      </c>
      <c r="H545" s="5">
        <v>12.4</v>
      </c>
      <c r="I545" s="5">
        <v>639</v>
      </c>
      <c r="J545" s="5">
        <v>442</v>
      </c>
      <c r="K545" s="5">
        <v>299</v>
      </c>
      <c r="L545" s="5">
        <v>116</v>
      </c>
      <c r="M545" s="5">
        <v>77</v>
      </c>
      <c r="N545" s="5">
        <v>85</v>
      </c>
      <c r="O545" s="5">
        <v>63</v>
      </c>
      <c r="P545" s="5">
        <v>28.7</v>
      </c>
      <c r="Q545" s="5">
        <v>24.8</v>
      </c>
      <c r="R545" s="5">
        <v>192</v>
      </c>
      <c r="S545" s="5">
        <v>182</v>
      </c>
    </row>
    <row r="546" spans="1:19" x14ac:dyDescent="0.25">
      <c r="A546" s="5" t="s">
        <v>351</v>
      </c>
      <c r="B546" s="5" t="s">
        <v>1454</v>
      </c>
      <c r="C546" s="5">
        <v>44623.801770833335</v>
      </c>
      <c r="D546" s="5">
        <v>44623.822627314818</v>
      </c>
      <c r="E546" s="5" t="s">
        <v>482</v>
      </c>
      <c r="F546" s="5">
        <v>417</v>
      </c>
      <c r="G546" s="5">
        <v>449</v>
      </c>
      <c r="H546" s="5">
        <v>11.21</v>
      </c>
      <c r="I546" s="5">
        <v>571</v>
      </c>
      <c r="J546" s="5">
        <v>439</v>
      </c>
      <c r="K546" s="5">
        <v>231</v>
      </c>
      <c r="L546" s="5">
        <v>121</v>
      </c>
      <c r="M546" s="5">
        <v>78</v>
      </c>
      <c r="N546" s="5">
        <v>87</v>
      </c>
      <c r="O546" s="5">
        <v>56</v>
      </c>
      <c r="P546" s="5">
        <v>28.6</v>
      </c>
      <c r="Q546" s="5">
        <v>22.4</v>
      </c>
      <c r="R546" s="5">
        <v>0</v>
      </c>
      <c r="S546" s="5">
        <v>0</v>
      </c>
    </row>
    <row r="547" spans="1:19" x14ac:dyDescent="0.25">
      <c r="A547" s="5" t="s">
        <v>1455</v>
      </c>
      <c r="B547" s="5" t="s">
        <v>1456</v>
      </c>
      <c r="F547" s="5">
        <v>0</v>
      </c>
      <c r="G547" s="5">
        <v>410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</row>
    <row r="548" spans="1:19" x14ac:dyDescent="0.25">
      <c r="A548" s="5" t="s">
        <v>1457</v>
      </c>
      <c r="B548" s="5" t="s">
        <v>1458</v>
      </c>
      <c r="C548" s="5">
        <v>44593.71979166667</v>
      </c>
      <c r="D548" s="5">
        <v>44593.740601851852</v>
      </c>
      <c r="E548" s="5" t="s">
        <v>482</v>
      </c>
      <c r="F548" s="5">
        <v>349</v>
      </c>
      <c r="G548" s="5">
        <v>431</v>
      </c>
      <c r="H548" s="5">
        <v>10.47</v>
      </c>
      <c r="I548" s="5">
        <v>505</v>
      </c>
      <c r="J548" s="5">
        <v>353</v>
      </c>
      <c r="K548" s="5">
        <v>194</v>
      </c>
      <c r="L548" s="5">
        <v>137</v>
      </c>
      <c r="M548" s="5">
        <v>85</v>
      </c>
      <c r="N548" s="5">
        <v>69</v>
      </c>
      <c r="O548" s="5">
        <v>49</v>
      </c>
      <c r="P548" s="5">
        <v>26.5</v>
      </c>
      <c r="Q548" s="5">
        <v>20.9</v>
      </c>
      <c r="R548" s="5">
        <v>179</v>
      </c>
      <c r="S548" s="5">
        <v>169</v>
      </c>
    </row>
    <row r="549" spans="1:19" x14ac:dyDescent="0.25">
      <c r="A549" s="5" t="s">
        <v>1459</v>
      </c>
      <c r="B549" s="5" t="s">
        <v>1460</v>
      </c>
      <c r="F549" s="5">
        <v>0</v>
      </c>
      <c r="G549" s="5">
        <v>343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</row>
    <row r="550" spans="1:19" x14ac:dyDescent="0.25">
      <c r="A550" s="5" t="s">
        <v>1461</v>
      </c>
      <c r="B550" s="5" t="s">
        <v>1462</v>
      </c>
      <c r="F550" s="5">
        <v>0</v>
      </c>
      <c r="G550" s="5">
        <v>257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</row>
    <row r="551" spans="1:19" x14ac:dyDescent="0.25">
      <c r="A551" s="5" t="s">
        <v>305</v>
      </c>
      <c r="B551" s="5" t="s">
        <v>1463</v>
      </c>
      <c r="C551" s="5">
        <v>44623.447187500002</v>
      </c>
      <c r="D551" s="5">
        <v>44623.467997685184</v>
      </c>
      <c r="E551" s="5" t="s">
        <v>482</v>
      </c>
      <c r="F551" s="5">
        <v>761</v>
      </c>
      <c r="G551" s="5">
        <v>793</v>
      </c>
      <c r="H551" s="5">
        <v>14.08</v>
      </c>
      <c r="I551" s="5">
        <v>436</v>
      </c>
      <c r="J551" s="5">
        <v>575</v>
      </c>
      <c r="K551" s="5">
        <v>423</v>
      </c>
      <c r="L551" s="5">
        <v>110</v>
      </c>
      <c r="M551" s="5">
        <v>77</v>
      </c>
      <c r="N551" s="5">
        <v>100</v>
      </c>
      <c r="O551" s="5">
        <v>72</v>
      </c>
      <c r="P551" s="5">
        <v>31.5</v>
      </c>
      <c r="Q551" s="5">
        <v>28.1</v>
      </c>
      <c r="R551" s="5">
        <v>159</v>
      </c>
      <c r="S551" s="5">
        <v>147</v>
      </c>
    </row>
    <row r="552" spans="1:19" x14ac:dyDescent="0.25">
      <c r="A552" s="5" t="s">
        <v>1464</v>
      </c>
      <c r="B552" s="5" t="s">
        <v>1465</v>
      </c>
      <c r="F552" s="5">
        <v>0</v>
      </c>
      <c r="G552" s="5">
        <v>386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</row>
    <row r="553" spans="1:19" x14ac:dyDescent="0.25">
      <c r="A553" s="5" t="s">
        <v>1466</v>
      </c>
      <c r="B553" s="5" t="s">
        <v>1467</v>
      </c>
      <c r="F553" s="5">
        <v>0</v>
      </c>
      <c r="G553" s="5">
        <v>308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</row>
    <row r="554" spans="1:19" x14ac:dyDescent="0.25">
      <c r="A554" s="5" t="s">
        <v>1468</v>
      </c>
      <c r="B554" s="5" t="s">
        <v>1469</v>
      </c>
      <c r="F554" s="5">
        <v>0</v>
      </c>
      <c r="G554" s="5">
        <v>422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</row>
    <row r="555" spans="1:19" x14ac:dyDescent="0.25">
      <c r="A555" s="5" t="s">
        <v>1470</v>
      </c>
      <c r="B555" s="5" t="s">
        <v>1471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</row>
    <row r="556" spans="1:19" x14ac:dyDescent="0.25">
      <c r="A556" s="5" t="s">
        <v>1472</v>
      </c>
      <c r="B556" s="5" t="s">
        <v>1473</v>
      </c>
      <c r="F556" s="5">
        <v>0</v>
      </c>
      <c r="G556" s="5">
        <v>376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</row>
    <row r="557" spans="1:19" x14ac:dyDescent="0.25">
      <c r="A557" s="5" t="s">
        <v>1474</v>
      </c>
      <c r="B557" s="5" t="s">
        <v>1475</v>
      </c>
      <c r="F557" s="5">
        <v>0</v>
      </c>
      <c r="G557" s="5">
        <v>251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</row>
    <row r="558" spans="1:19" x14ac:dyDescent="0.25">
      <c r="A558" s="5" t="s">
        <v>1476</v>
      </c>
      <c r="B558" s="5" t="s">
        <v>1477</v>
      </c>
      <c r="F558" s="5">
        <v>0</v>
      </c>
      <c r="G558" s="5">
        <v>605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</row>
    <row r="559" spans="1:19" x14ac:dyDescent="0.25">
      <c r="A559" s="5" t="s">
        <v>325</v>
      </c>
      <c r="B559" s="5" t="s">
        <v>1478</v>
      </c>
      <c r="C559" s="5">
        <v>44622.88722222222</v>
      </c>
      <c r="D559" s="5">
        <v>44622.908032407409</v>
      </c>
      <c r="E559" s="5" t="s">
        <v>482</v>
      </c>
      <c r="F559" s="5">
        <v>315</v>
      </c>
      <c r="G559" s="5">
        <v>663</v>
      </c>
      <c r="H559" s="5">
        <v>9.66</v>
      </c>
      <c r="I559" s="5">
        <v>464</v>
      </c>
      <c r="J559" s="5">
        <v>483</v>
      </c>
      <c r="K559" s="5">
        <v>175</v>
      </c>
      <c r="L559" s="5">
        <v>114</v>
      </c>
      <c r="M559" s="5">
        <v>72</v>
      </c>
      <c r="N559" s="5">
        <v>96</v>
      </c>
      <c r="O559" s="5">
        <v>56</v>
      </c>
      <c r="P559" s="5">
        <v>29.6</v>
      </c>
      <c r="Q559" s="5">
        <v>19.3</v>
      </c>
      <c r="R559" s="5">
        <v>0</v>
      </c>
      <c r="S559" s="5">
        <v>0</v>
      </c>
    </row>
    <row r="560" spans="1:19" x14ac:dyDescent="0.25">
      <c r="A560" s="5" t="s">
        <v>1479</v>
      </c>
      <c r="B560" s="5" t="s">
        <v>1480</v>
      </c>
      <c r="F560" s="5">
        <v>0</v>
      </c>
      <c r="G560" s="5">
        <v>437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</row>
    <row r="561" spans="1:19" x14ac:dyDescent="0.25">
      <c r="A561" s="5" t="s">
        <v>1481</v>
      </c>
      <c r="B561" s="5" t="s">
        <v>1482</v>
      </c>
      <c r="F561" s="5">
        <v>0</v>
      </c>
      <c r="G561" s="5">
        <v>655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</row>
    <row r="562" spans="1:19" x14ac:dyDescent="0.25">
      <c r="A562" s="5" t="s">
        <v>1483</v>
      </c>
      <c r="B562" s="5" t="s">
        <v>1484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</row>
    <row r="563" spans="1:19" x14ac:dyDescent="0.25">
      <c r="A563" s="5" t="s">
        <v>1485</v>
      </c>
      <c r="B563" s="5" t="s">
        <v>1486</v>
      </c>
      <c r="F563" s="5">
        <v>0</v>
      </c>
      <c r="G563" s="5">
        <v>504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</row>
    <row r="564" spans="1:19" x14ac:dyDescent="0.25">
      <c r="A564" s="5" t="s">
        <v>1487</v>
      </c>
      <c r="B564" s="5" t="s">
        <v>1488</v>
      </c>
      <c r="F564" s="5">
        <v>0</v>
      </c>
      <c r="G564" s="5">
        <v>505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</row>
    <row r="565" spans="1:19" x14ac:dyDescent="0.25">
      <c r="A565" s="5" t="s">
        <v>1489</v>
      </c>
      <c r="B565" s="5" t="s">
        <v>1490</v>
      </c>
      <c r="F565" s="5">
        <v>0</v>
      </c>
      <c r="G565" s="5">
        <v>226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</row>
    <row r="566" spans="1:19" x14ac:dyDescent="0.25">
      <c r="A566" s="5" t="s">
        <v>1491</v>
      </c>
      <c r="B566" s="5" t="s">
        <v>1492</v>
      </c>
      <c r="F566" s="5">
        <v>0</v>
      </c>
      <c r="G566" s="5">
        <v>551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</row>
    <row r="567" spans="1:19" x14ac:dyDescent="0.25">
      <c r="A567" s="5" t="s">
        <v>1493</v>
      </c>
      <c r="B567" s="5" t="s">
        <v>1494</v>
      </c>
      <c r="C567" s="5">
        <v>44622.846250000002</v>
      </c>
      <c r="D567" s="5">
        <v>44622.867083333331</v>
      </c>
      <c r="E567" s="5" t="s">
        <v>482</v>
      </c>
      <c r="F567" s="5">
        <v>303</v>
      </c>
      <c r="G567" s="5">
        <v>0</v>
      </c>
      <c r="H567" s="5">
        <v>9.75</v>
      </c>
      <c r="I567" s="5">
        <v>0</v>
      </c>
      <c r="J567" s="5">
        <v>281</v>
      </c>
      <c r="K567" s="5">
        <v>168</v>
      </c>
      <c r="L567" s="5">
        <v>95</v>
      </c>
      <c r="M567" s="5">
        <v>75</v>
      </c>
      <c r="N567" s="5">
        <v>62</v>
      </c>
      <c r="O567" s="5">
        <v>49</v>
      </c>
      <c r="P567" s="5">
        <v>24.3</v>
      </c>
      <c r="Q567" s="5">
        <v>19.5</v>
      </c>
      <c r="R567" s="5">
        <v>167</v>
      </c>
      <c r="S567" s="5">
        <v>151</v>
      </c>
    </row>
    <row r="568" spans="1:19" x14ac:dyDescent="0.25">
      <c r="A568" s="5" t="s">
        <v>286</v>
      </c>
      <c r="B568" s="5" t="s">
        <v>1495</v>
      </c>
      <c r="C568" s="5">
        <v>44624.045729166668</v>
      </c>
      <c r="D568" s="5">
        <v>44624.066550925927</v>
      </c>
      <c r="E568" s="5" t="s">
        <v>482</v>
      </c>
      <c r="F568" s="5">
        <v>370</v>
      </c>
      <c r="G568" s="5">
        <v>0</v>
      </c>
      <c r="H568" s="5">
        <v>10.78</v>
      </c>
      <c r="I568" s="5">
        <v>549</v>
      </c>
      <c r="J568" s="5">
        <v>381</v>
      </c>
      <c r="K568" s="5">
        <v>206</v>
      </c>
      <c r="L568" s="5">
        <v>105</v>
      </c>
      <c r="M568" s="5">
        <v>78</v>
      </c>
      <c r="N568" s="5">
        <v>60</v>
      </c>
      <c r="O568" s="5">
        <v>53</v>
      </c>
      <c r="P568" s="5">
        <v>27.2</v>
      </c>
      <c r="Q568" s="5">
        <v>21.6</v>
      </c>
      <c r="R568" s="5">
        <v>0</v>
      </c>
      <c r="S568" s="5">
        <v>0</v>
      </c>
    </row>
    <row r="569" spans="1:19" x14ac:dyDescent="0.25">
      <c r="A569" s="5" t="s">
        <v>1496</v>
      </c>
      <c r="B569" s="5" t="s">
        <v>1497</v>
      </c>
      <c r="F569" s="5">
        <v>0</v>
      </c>
      <c r="G569" s="5">
        <v>619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</row>
    <row r="570" spans="1:19" x14ac:dyDescent="0.25">
      <c r="A570" s="5" t="s">
        <v>1498</v>
      </c>
      <c r="B570" s="5" t="s">
        <v>1499</v>
      </c>
      <c r="F570" s="5">
        <v>0</v>
      </c>
      <c r="G570" s="5">
        <v>439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</row>
    <row r="571" spans="1:19" x14ac:dyDescent="0.25">
      <c r="A571" s="5" t="s">
        <v>59</v>
      </c>
      <c r="B571" s="5" t="s">
        <v>1500</v>
      </c>
      <c r="C571" s="5">
        <v>44623.165821759256</v>
      </c>
      <c r="D571" s="5">
        <v>44623.186666666668</v>
      </c>
      <c r="E571" s="5" t="s">
        <v>482</v>
      </c>
      <c r="F571" s="5">
        <v>380</v>
      </c>
      <c r="G571" s="5">
        <v>0</v>
      </c>
      <c r="H571" s="5">
        <v>10.79</v>
      </c>
      <c r="I571" s="5">
        <v>562</v>
      </c>
      <c r="J571" s="5">
        <v>443</v>
      </c>
      <c r="K571" s="5">
        <v>211</v>
      </c>
      <c r="L571" s="5">
        <v>124</v>
      </c>
      <c r="M571" s="5">
        <v>76</v>
      </c>
      <c r="N571" s="5">
        <v>65</v>
      </c>
      <c r="O571" s="5">
        <v>54</v>
      </c>
      <c r="P571" s="5">
        <v>28.7</v>
      </c>
      <c r="Q571" s="5">
        <v>21.6</v>
      </c>
      <c r="R571" s="5">
        <v>0</v>
      </c>
      <c r="S571" s="5">
        <v>0</v>
      </c>
    </row>
    <row r="572" spans="1:19" x14ac:dyDescent="0.25">
      <c r="A572" s="5" t="s">
        <v>246</v>
      </c>
      <c r="B572" s="5" t="s">
        <v>1501</v>
      </c>
      <c r="C572" s="5">
        <v>44623.086944444447</v>
      </c>
      <c r="D572" s="5">
        <v>44623.108437499999</v>
      </c>
      <c r="E572" s="5" t="s">
        <v>482</v>
      </c>
      <c r="F572" s="5">
        <v>393</v>
      </c>
      <c r="G572" s="5">
        <v>407</v>
      </c>
      <c r="H572" s="5">
        <v>11.02</v>
      </c>
      <c r="I572" s="5">
        <v>0</v>
      </c>
      <c r="J572" s="5">
        <v>394</v>
      </c>
      <c r="K572" s="5">
        <v>218</v>
      </c>
      <c r="L572" s="5">
        <v>114</v>
      </c>
      <c r="M572" s="5">
        <v>77</v>
      </c>
      <c r="N572" s="5">
        <v>61</v>
      </c>
      <c r="O572" s="5">
        <v>52</v>
      </c>
      <c r="P572" s="5">
        <v>27.5</v>
      </c>
      <c r="Q572" s="5">
        <v>22.1</v>
      </c>
      <c r="R572" s="5">
        <v>172</v>
      </c>
      <c r="S572" s="5">
        <v>158</v>
      </c>
    </row>
    <row r="573" spans="1:19" x14ac:dyDescent="0.25">
      <c r="A573" s="5" t="s">
        <v>178</v>
      </c>
      <c r="B573" s="5" t="s">
        <v>1502</v>
      </c>
      <c r="C573" s="5">
        <v>44624.041064814817</v>
      </c>
      <c r="D573" s="5">
        <v>44624.061944444446</v>
      </c>
      <c r="E573" s="5" t="s">
        <v>482</v>
      </c>
      <c r="F573" s="5">
        <v>290</v>
      </c>
      <c r="G573" s="5">
        <v>0</v>
      </c>
      <c r="H573" s="5">
        <v>9.5299999999999994</v>
      </c>
      <c r="I573" s="5">
        <v>0</v>
      </c>
      <c r="J573" s="5">
        <v>369</v>
      </c>
      <c r="K573" s="5">
        <v>161</v>
      </c>
      <c r="L573" s="5">
        <v>121</v>
      </c>
      <c r="M573" s="5">
        <v>75</v>
      </c>
      <c r="N573" s="5">
        <v>64</v>
      </c>
      <c r="O573" s="5">
        <v>43</v>
      </c>
      <c r="P573" s="5">
        <v>26.9</v>
      </c>
      <c r="Q573" s="5">
        <v>19.100000000000001</v>
      </c>
      <c r="R573" s="5">
        <v>190</v>
      </c>
      <c r="S573" s="5">
        <v>171</v>
      </c>
    </row>
    <row r="574" spans="1:19" x14ac:dyDescent="0.25">
      <c r="A574" s="5" t="s">
        <v>1503</v>
      </c>
      <c r="B574" s="5" t="s">
        <v>1504</v>
      </c>
      <c r="F574" s="5">
        <v>0</v>
      </c>
      <c r="G574" s="5">
        <v>536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</row>
    <row r="575" spans="1:19" x14ac:dyDescent="0.25">
      <c r="A575" s="5" t="s">
        <v>1505</v>
      </c>
      <c r="B575" s="5" t="s">
        <v>1506</v>
      </c>
      <c r="F575" s="5">
        <v>0</v>
      </c>
      <c r="G575" s="5">
        <v>500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</row>
    <row r="576" spans="1:19" x14ac:dyDescent="0.25">
      <c r="A576" s="5" t="s">
        <v>1507</v>
      </c>
      <c r="B576" s="5" t="s">
        <v>1508</v>
      </c>
      <c r="F576" s="5">
        <v>0</v>
      </c>
      <c r="G576" s="5">
        <v>340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</row>
    <row r="577" spans="1:19" x14ac:dyDescent="0.25">
      <c r="A577" s="5" t="s">
        <v>1509</v>
      </c>
      <c r="B577" s="5" t="s">
        <v>1510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</row>
    <row r="578" spans="1:19" x14ac:dyDescent="0.25">
      <c r="A578" s="5" t="s">
        <v>443</v>
      </c>
      <c r="B578" s="5" t="s">
        <v>1511</v>
      </c>
      <c r="C578" s="5">
        <v>44623.44866898148</v>
      </c>
      <c r="D578" s="5">
        <v>44623.469467592593</v>
      </c>
      <c r="E578" s="5" t="s">
        <v>482</v>
      </c>
      <c r="F578" s="5">
        <v>764</v>
      </c>
      <c r="G578" s="5">
        <v>892</v>
      </c>
      <c r="H578" s="5">
        <v>14.1</v>
      </c>
      <c r="I578" s="5">
        <v>1100</v>
      </c>
      <c r="J578" s="5">
        <v>613</v>
      </c>
      <c r="K578" s="5">
        <v>424</v>
      </c>
      <c r="L578" s="5">
        <v>116</v>
      </c>
      <c r="M578" s="5">
        <v>76</v>
      </c>
      <c r="N578" s="5">
        <v>91</v>
      </c>
      <c r="O578" s="5">
        <v>74</v>
      </c>
      <c r="P578" s="5">
        <v>32.299999999999997</v>
      </c>
      <c r="Q578" s="5">
        <v>28.2</v>
      </c>
      <c r="R578" s="5">
        <v>0</v>
      </c>
      <c r="S578" s="5">
        <v>0</v>
      </c>
    </row>
    <row r="579" spans="1:19" x14ac:dyDescent="0.25">
      <c r="A579" s="5" t="s">
        <v>1512</v>
      </c>
      <c r="B579" s="5" t="s">
        <v>1513</v>
      </c>
      <c r="F579" s="5">
        <v>0</v>
      </c>
      <c r="G579" s="5">
        <v>370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</row>
    <row r="580" spans="1:19" x14ac:dyDescent="0.25">
      <c r="A580" s="5" t="s">
        <v>1514</v>
      </c>
      <c r="B580" s="5" t="s">
        <v>1515</v>
      </c>
      <c r="F580" s="5">
        <v>0</v>
      </c>
      <c r="G580" s="5">
        <v>446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</row>
    <row r="581" spans="1:19" x14ac:dyDescent="0.25">
      <c r="A581" s="5" t="s">
        <v>1516</v>
      </c>
      <c r="B581" s="5" t="s">
        <v>1517</v>
      </c>
      <c r="F581" s="5">
        <v>0</v>
      </c>
      <c r="G581" s="5">
        <v>485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</row>
    <row r="582" spans="1:19" x14ac:dyDescent="0.25">
      <c r="A582" s="5" t="s">
        <v>1518</v>
      </c>
      <c r="B582" s="5" t="s">
        <v>1519</v>
      </c>
      <c r="F582" s="5">
        <v>0</v>
      </c>
      <c r="G582" s="5">
        <v>388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</row>
    <row r="583" spans="1:19" x14ac:dyDescent="0.25">
      <c r="A583" s="5" t="s">
        <v>1520</v>
      </c>
      <c r="B583" s="5" t="s">
        <v>1521</v>
      </c>
      <c r="F583" s="5">
        <v>0</v>
      </c>
      <c r="G583" s="5">
        <v>401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</row>
    <row r="584" spans="1:19" x14ac:dyDescent="0.25">
      <c r="A584" s="5" t="s">
        <v>1522</v>
      </c>
      <c r="B584" s="5" t="s">
        <v>1523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</row>
    <row r="585" spans="1:19" x14ac:dyDescent="0.25">
      <c r="A585" s="5" t="s">
        <v>1524</v>
      </c>
      <c r="B585" s="5" t="s">
        <v>1525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</row>
    <row r="586" spans="1:19" x14ac:dyDescent="0.25">
      <c r="A586" s="5" t="s">
        <v>1526</v>
      </c>
      <c r="B586" s="5" t="s">
        <v>1527</v>
      </c>
      <c r="F586" s="5">
        <v>0</v>
      </c>
      <c r="G586" s="5">
        <v>435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</row>
    <row r="587" spans="1:19" x14ac:dyDescent="0.25">
      <c r="A587" s="5" t="s">
        <v>1528</v>
      </c>
      <c r="B587" s="5" t="s">
        <v>1529</v>
      </c>
      <c r="C587" s="5">
        <v>44606.961863425924</v>
      </c>
      <c r="D587" s="5">
        <v>44606.982638888891</v>
      </c>
      <c r="E587" s="5" t="s">
        <v>482</v>
      </c>
      <c r="F587" s="5">
        <v>184</v>
      </c>
      <c r="G587" s="5">
        <v>227</v>
      </c>
      <c r="H587" s="5">
        <v>8.0399999999999991</v>
      </c>
      <c r="I587" s="5">
        <v>244</v>
      </c>
      <c r="J587" s="5">
        <v>219</v>
      </c>
      <c r="K587" s="5">
        <v>103</v>
      </c>
      <c r="L587" s="5">
        <v>124</v>
      </c>
      <c r="M587" s="5">
        <v>81</v>
      </c>
      <c r="N587" s="5">
        <v>55</v>
      </c>
      <c r="O587" s="5">
        <v>39</v>
      </c>
      <c r="P587" s="5">
        <v>22.2</v>
      </c>
      <c r="Q587" s="5">
        <v>16.100000000000001</v>
      </c>
      <c r="R587" s="5">
        <v>0</v>
      </c>
      <c r="S587" s="5">
        <v>0</v>
      </c>
    </row>
    <row r="588" spans="1:19" x14ac:dyDescent="0.25">
      <c r="A588" s="5" t="s">
        <v>387</v>
      </c>
      <c r="B588" s="5" t="s">
        <v>1530</v>
      </c>
      <c r="C588" s="5">
        <v>44624.062037037038</v>
      </c>
      <c r="D588" s="5">
        <v>44624.082835648151</v>
      </c>
      <c r="E588" s="5" t="s">
        <v>482</v>
      </c>
      <c r="F588" s="5">
        <v>249</v>
      </c>
      <c r="G588" s="5">
        <v>0</v>
      </c>
      <c r="H588" s="5">
        <v>8.99</v>
      </c>
      <c r="I588" s="5">
        <v>391</v>
      </c>
      <c r="J588" s="5">
        <v>435</v>
      </c>
      <c r="K588" s="5">
        <v>138</v>
      </c>
      <c r="L588" s="5">
        <v>129</v>
      </c>
      <c r="M588" s="5">
        <v>79</v>
      </c>
      <c r="N588" s="5">
        <v>71</v>
      </c>
      <c r="O588" s="5">
        <v>45</v>
      </c>
      <c r="P588" s="5">
        <v>28.5</v>
      </c>
      <c r="Q588" s="5">
        <v>18</v>
      </c>
      <c r="R588" s="5">
        <v>170</v>
      </c>
      <c r="S588" s="5">
        <v>130</v>
      </c>
    </row>
    <row r="589" spans="1:19" x14ac:dyDescent="0.25">
      <c r="A589" s="5" t="s">
        <v>1531</v>
      </c>
      <c r="B589" s="5" t="s">
        <v>1532</v>
      </c>
      <c r="F589" s="5">
        <v>0</v>
      </c>
      <c r="G589" s="5">
        <v>340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</row>
    <row r="590" spans="1:19" x14ac:dyDescent="0.25">
      <c r="A590" s="5" t="s">
        <v>1533</v>
      </c>
      <c r="B590" s="5" t="s">
        <v>1534</v>
      </c>
      <c r="F590" s="5">
        <v>0</v>
      </c>
      <c r="G590" s="5">
        <v>320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</row>
    <row r="591" spans="1:19" x14ac:dyDescent="0.25">
      <c r="A591" s="5" t="s">
        <v>1535</v>
      </c>
      <c r="B591" s="5" t="s">
        <v>1536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</row>
    <row r="592" spans="1:19" x14ac:dyDescent="0.25">
      <c r="A592" s="5" t="s">
        <v>1537</v>
      </c>
      <c r="B592" s="5" t="s">
        <v>1538</v>
      </c>
      <c r="F592" s="5">
        <v>0</v>
      </c>
      <c r="G592" s="5">
        <v>365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</row>
    <row r="593" spans="1:19" x14ac:dyDescent="0.25">
      <c r="A593" s="5" t="s">
        <v>1539</v>
      </c>
      <c r="B593" s="5" t="s">
        <v>1540</v>
      </c>
      <c r="F593" s="5">
        <v>0</v>
      </c>
      <c r="G593" s="5">
        <v>269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</row>
    <row r="594" spans="1:19" x14ac:dyDescent="0.25">
      <c r="A594" s="5" t="s">
        <v>1541</v>
      </c>
      <c r="B594" s="5" t="s">
        <v>1542</v>
      </c>
      <c r="F594" s="5">
        <v>0</v>
      </c>
      <c r="G594" s="5">
        <v>567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</row>
    <row r="595" spans="1:19" x14ac:dyDescent="0.25">
      <c r="A595" s="5" t="s">
        <v>1543</v>
      </c>
      <c r="B595" s="5" t="s">
        <v>1544</v>
      </c>
      <c r="F595" s="5">
        <v>0</v>
      </c>
      <c r="G595" s="5">
        <v>428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</row>
    <row r="596" spans="1:19" x14ac:dyDescent="0.25">
      <c r="A596" s="5" t="s">
        <v>1545</v>
      </c>
      <c r="B596" s="5" t="s">
        <v>1546</v>
      </c>
      <c r="F596" s="5">
        <v>0</v>
      </c>
      <c r="G596" s="5">
        <v>435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</row>
    <row r="597" spans="1:19" x14ac:dyDescent="0.25">
      <c r="A597" s="5" t="s">
        <v>1547</v>
      </c>
      <c r="B597" s="5" t="s">
        <v>1548</v>
      </c>
      <c r="F597" s="5">
        <v>0</v>
      </c>
      <c r="G597" s="5">
        <v>562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</row>
    <row r="598" spans="1:19" x14ac:dyDescent="0.25">
      <c r="A598" s="5" t="s">
        <v>1549</v>
      </c>
      <c r="B598" s="5" t="s">
        <v>1550</v>
      </c>
      <c r="F598" s="5">
        <v>0</v>
      </c>
      <c r="G598" s="5">
        <v>423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</row>
    <row r="599" spans="1:19" x14ac:dyDescent="0.25">
      <c r="A599" s="5" t="s">
        <v>272</v>
      </c>
      <c r="B599" s="5" t="s">
        <v>1551</v>
      </c>
      <c r="C599" s="5">
        <v>44623.895752314813</v>
      </c>
      <c r="D599" s="5">
        <v>44623.916562500002</v>
      </c>
      <c r="E599" s="5" t="s">
        <v>482</v>
      </c>
      <c r="F599" s="5">
        <v>666</v>
      </c>
      <c r="G599" s="5">
        <v>690</v>
      </c>
      <c r="H599" s="5">
        <v>13.44</v>
      </c>
      <c r="I599" s="5">
        <v>618</v>
      </c>
      <c r="J599" s="5">
        <v>560</v>
      </c>
      <c r="K599" s="5">
        <v>370</v>
      </c>
      <c r="L599" s="5">
        <v>103</v>
      </c>
      <c r="M599" s="5">
        <v>75</v>
      </c>
      <c r="N599" s="5">
        <v>100</v>
      </c>
      <c r="O599" s="5">
        <v>70</v>
      </c>
      <c r="P599" s="5">
        <v>31.3</v>
      </c>
      <c r="Q599" s="5">
        <v>26.9</v>
      </c>
      <c r="R599" s="5">
        <v>187</v>
      </c>
      <c r="S599" s="5">
        <v>179</v>
      </c>
    </row>
    <row r="600" spans="1:19" x14ac:dyDescent="0.25">
      <c r="A600" s="5" t="s">
        <v>1552</v>
      </c>
      <c r="B600" s="5" t="s">
        <v>1553</v>
      </c>
      <c r="F600" s="5">
        <v>0</v>
      </c>
      <c r="G600" s="5">
        <v>297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</row>
    <row r="601" spans="1:19" x14ac:dyDescent="0.25">
      <c r="A601" s="5" t="s">
        <v>110</v>
      </c>
      <c r="B601" s="5" t="s">
        <v>1554</v>
      </c>
      <c r="C601" s="5">
        <v>44623.780682870369</v>
      </c>
      <c r="D601" s="5">
        <v>44623.801504629628</v>
      </c>
      <c r="E601" s="5" t="s">
        <v>482</v>
      </c>
      <c r="F601" s="5">
        <v>390</v>
      </c>
      <c r="G601" s="5">
        <v>387</v>
      </c>
      <c r="H601" s="5">
        <v>10.84</v>
      </c>
      <c r="I601" s="5">
        <v>536</v>
      </c>
      <c r="J601" s="5">
        <v>520</v>
      </c>
      <c r="K601" s="5">
        <v>217</v>
      </c>
      <c r="L601" s="5">
        <v>115</v>
      </c>
      <c r="M601" s="5">
        <v>72</v>
      </c>
      <c r="N601" s="5">
        <v>85</v>
      </c>
      <c r="O601" s="5">
        <v>58</v>
      </c>
      <c r="P601" s="5">
        <v>30.4</v>
      </c>
      <c r="Q601" s="5">
        <v>21.7</v>
      </c>
      <c r="R601" s="5">
        <v>0</v>
      </c>
      <c r="S601" s="5">
        <v>0</v>
      </c>
    </row>
    <row r="602" spans="1:19" x14ac:dyDescent="0.25">
      <c r="A602" s="5" t="s">
        <v>136</v>
      </c>
      <c r="B602" s="5" t="s">
        <v>1555</v>
      </c>
      <c r="C602" s="5">
        <v>44623.951481481483</v>
      </c>
      <c r="D602" s="5">
        <v>44623.972314814811</v>
      </c>
      <c r="E602" s="5" t="s">
        <v>482</v>
      </c>
      <c r="F602" s="5">
        <v>379</v>
      </c>
      <c r="G602" s="5">
        <v>391</v>
      </c>
      <c r="H602" s="5">
        <v>10.81</v>
      </c>
      <c r="I602" s="5">
        <v>513</v>
      </c>
      <c r="J602" s="5">
        <v>385</v>
      </c>
      <c r="K602" s="5">
        <v>211</v>
      </c>
      <c r="L602" s="5">
        <v>120</v>
      </c>
      <c r="M602" s="5">
        <v>78</v>
      </c>
      <c r="N602" s="5">
        <v>80</v>
      </c>
      <c r="O602" s="5">
        <v>54</v>
      </c>
      <c r="P602" s="5">
        <v>27.3</v>
      </c>
      <c r="Q602" s="5">
        <v>21.6</v>
      </c>
      <c r="R602" s="5">
        <v>0</v>
      </c>
      <c r="S602" s="5">
        <v>0</v>
      </c>
    </row>
    <row r="603" spans="1:19" x14ac:dyDescent="0.25">
      <c r="A603" s="5" t="s">
        <v>1556</v>
      </c>
      <c r="B603" s="5" t="s">
        <v>1557</v>
      </c>
      <c r="F603" s="5">
        <v>0</v>
      </c>
      <c r="G603" s="5">
        <v>451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</row>
    <row r="604" spans="1:19" x14ac:dyDescent="0.25">
      <c r="A604" s="5" t="s">
        <v>321</v>
      </c>
      <c r="B604" s="5" t="s">
        <v>1558</v>
      </c>
      <c r="C604" s="5">
        <v>44622.953703703701</v>
      </c>
      <c r="D604" s="5">
        <v>44622.97451388889</v>
      </c>
      <c r="E604" s="5" t="s">
        <v>482</v>
      </c>
      <c r="F604" s="5">
        <v>738</v>
      </c>
      <c r="G604" s="5">
        <v>742</v>
      </c>
      <c r="H604" s="5">
        <v>13.88</v>
      </c>
      <c r="I604" s="5">
        <v>1066</v>
      </c>
      <c r="J604" s="5">
        <v>601</v>
      </c>
      <c r="K604" s="5">
        <v>410</v>
      </c>
      <c r="L604" s="5">
        <v>108</v>
      </c>
      <c r="M604" s="5">
        <v>73</v>
      </c>
      <c r="N604" s="5">
        <v>100</v>
      </c>
      <c r="O604" s="5">
        <v>79</v>
      </c>
      <c r="P604" s="5">
        <v>32</v>
      </c>
      <c r="Q604" s="5">
        <v>27.8</v>
      </c>
      <c r="R604" s="5">
        <v>0</v>
      </c>
      <c r="S604" s="5">
        <v>0</v>
      </c>
    </row>
    <row r="605" spans="1:19" x14ac:dyDescent="0.25">
      <c r="A605" s="5" t="s">
        <v>1559</v>
      </c>
      <c r="B605" s="5" t="s">
        <v>1560</v>
      </c>
      <c r="F605" s="5">
        <v>0</v>
      </c>
      <c r="G605" s="5">
        <v>415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</row>
    <row r="606" spans="1:19" x14ac:dyDescent="0.25">
      <c r="A606" s="5" t="s">
        <v>1561</v>
      </c>
      <c r="B606" s="5" t="s">
        <v>1562</v>
      </c>
      <c r="F606" s="5">
        <v>0</v>
      </c>
      <c r="G606" s="5">
        <v>427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</row>
    <row r="607" spans="1:19" x14ac:dyDescent="0.25">
      <c r="A607" s="5" t="s">
        <v>1563</v>
      </c>
      <c r="B607" s="5" t="s">
        <v>1564</v>
      </c>
      <c r="F607" s="5">
        <v>0</v>
      </c>
      <c r="G607" s="5">
        <v>375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</row>
    <row r="608" spans="1:19" x14ac:dyDescent="0.25">
      <c r="A608" s="5" t="s">
        <v>200</v>
      </c>
      <c r="B608" s="5" t="s">
        <v>1565</v>
      </c>
      <c r="C608" s="5">
        <v>44623.717615740738</v>
      </c>
      <c r="D608" s="5">
        <v>44623.738437499997</v>
      </c>
      <c r="E608" s="5" t="s">
        <v>482</v>
      </c>
      <c r="F608" s="5">
        <v>300</v>
      </c>
      <c r="G608" s="5">
        <v>0</v>
      </c>
      <c r="H608" s="5">
        <v>9.8699999999999992</v>
      </c>
      <c r="I608" s="5">
        <v>470</v>
      </c>
      <c r="J608" s="5">
        <v>310</v>
      </c>
      <c r="K608" s="5">
        <v>167</v>
      </c>
      <c r="L608" s="5">
        <v>122</v>
      </c>
      <c r="M608" s="5">
        <v>78</v>
      </c>
      <c r="N608" s="5">
        <v>65</v>
      </c>
      <c r="O608" s="5">
        <v>49</v>
      </c>
      <c r="P608" s="5">
        <v>25.2</v>
      </c>
      <c r="Q608" s="5">
        <v>19.7</v>
      </c>
      <c r="R608" s="5">
        <v>172</v>
      </c>
      <c r="S608" s="5">
        <v>157</v>
      </c>
    </row>
    <row r="609" spans="1:19" x14ac:dyDescent="0.25">
      <c r="A609" s="5" t="s">
        <v>142</v>
      </c>
      <c r="B609" s="5" t="s">
        <v>1566</v>
      </c>
      <c r="C609" s="5">
        <v>44623.041689814818</v>
      </c>
      <c r="D609" s="5">
        <v>44623.0625</v>
      </c>
      <c r="E609" s="5" t="s">
        <v>482</v>
      </c>
      <c r="F609" s="5">
        <v>332</v>
      </c>
      <c r="G609" s="5">
        <v>0</v>
      </c>
      <c r="H609" s="5">
        <v>10.26</v>
      </c>
      <c r="I609" s="5">
        <v>480</v>
      </c>
      <c r="J609" s="5">
        <v>415</v>
      </c>
      <c r="K609" s="5">
        <v>185</v>
      </c>
      <c r="L609" s="5">
        <v>120</v>
      </c>
      <c r="M609" s="5">
        <v>79</v>
      </c>
      <c r="N609" s="5">
        <v>78</v>
      </c>
      <c r="O609" s="5">
        <v>51</v>
      </c>
      <c r="P609" s="5">
        <v>28</v>
      </c>
      <c r="Q609" s="5">
        <v>20.5</v>
      </c>
      <c r="R609" s="5">
        <v>159</v>
      </c>
      <c r="S609" s="5">
        <v>142</v>
      </c>
    </row>
    <row r="610" spans="1:19" x14ac:dyDescent="0.25">
      <c r="A610" s="5" t="s">
        <v>1567</v>
      </c>
      <c r="B610" s="5" t="s">
        <v>1568</v>
      </c>
      <c r="F610" s="5">
        <v>0</v>
      </c>
      <c r="G610" s="5">
        <v>247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</row>
    <row r="611" spans="1:19" x14ac:dyDescent="0.25">
      <c r="A611" s="5" t="s">
        <v>1569</v>
      </c>
      <c r="B611" s="5" t="s">
        <v>1570</v>
      </c>
      <c r="C611" s="5">
        <v>44598.089722222219</v>
      </c>
      <c r="D611" s="5">
        <v>44598.110520833332</v>
      </c>
      <c r="E611" s="5" t="s">
        <v>482</v>
      </c>
      <c r="F611" s="5">
        <v>373</v>
      </c>
      <c r="G611" s="5">
        <v>461</v>
      </c>
      <c r="H611" s="5">
        <v>10.74</v>
      </c>
      <c r="I611" s="5">
        <v>541</v>
      </c>
      <c r="J611" s="5">
        <v>367</v>
      </c>
      <c r="K611" s="5">
        <v>207</v>
      </c>
      <c r="L611" s="5">
        <v>116</v>
      </c>
      <c r="M611" s="5">
        <v>78</v>
      </c>
      <c r="N611" s="5">
        <v>63</v>
      </c>
      <c r="O611" s="5">
        <v>53</v>
      </c>
      <c r="P611" s="5">
        <v>26.8</v>
      </c>
      <c r="Q611" s="5">
        <v>21.5</v>
      </c>
      <c r="R611" s="5">
        <v>0</v>
      </c>
      <c r="S611" s="5">
        <v>0</v>
      </c>
    </row>
    <row r="612" spans="1:19" x14ac:dyDescent="0.25">
      <c r="A612" s="5" t="s">
        <v>1571</v>
      </c>
      <c r="B612" s="5" t="s">
        <v>1572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</row>
    <row r="613" spans="1:19" x14ac:dyDescent="0.25">
      <c r="A613" s="5" t="s">
        <v>1573</v>
      </c>
      <c r="B613" s="5" t="s">
        <v>1574</v>
      </c>
      <c r="F613" s="5">
        <v>0</v>
      </c>
      <c r="G613" s="5">
        <v>579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</row>
    <row r="614" spans="1:19" x14ac:dyDescent="0.25">
      <c r="A614" s="5" t="s">
        <v>1575</v>
      </c>
      <c r="B614" s="5" t="s">
        <v>1576</v>
      </c>
      <c r="F614" s="5">
        <v>0</v>
      </c>
      <c r="G614" s="5">
        <v>466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</row>
    <row r="615" spans="1:19" x14ac:dyDescent="0.25">
      <c r="A615" s="5" t="s">
        <v>323</v>
      </c>
      <c r="B615" s="5" t="s">
        <v>1577</v>
      </c>
      <c r="C615" s="5">
        <v>44623.550335648149</v>
      </c>
      <c r="D615" s="5">
        <v>44623.571134259262</v>
      </c>
      <c r="E615" s="5" t="s">
        <v>482</v>
      </c>
      <c r="F615" s="5">
        <v>373</v>
      </c>
      <c r="G615" s="5">
        <v>0</v>
      </c>
      <c r="H615" s="5">
        <v>10.72</v>
      </c>
      <c r="I615" s="5">
        <v>524</v>
      </c>
      <c r="J615" s="5">
        <v>415</v>
      </c>
      <c r="K615" s="5">
        <v>207</v>
      </c>
      <c r="L615" s="5">
        <v>115</v>
      </c>
      <c r="M615" s="5">
        <v>75</v>
      </c>
      <c r="N615" s="5">
        <v>89</v>
      </c>
      <c r="O615" s="5">
        <v>56</v>
      </c>
      <c r="P615" s="5">
        <v>28.1</v>
      </c>
      <c r="Q615" s="5">
        <v>21.4</v>
      </c>
      <c r="R615" s="5">
        <v>0</v>
      </c>
      <c r="S615" s="5">
        <v>0</v>
      </c>
    </row>
    <row r="616" spans="1:19" x14ac:dyDescent="0.25">
      <c r="A616" s="5" t="s">
        <v>1578</v>
      </c>
      <c r="B616" s="5" t="s">
        <v>1579</v>
      </c>
      <c r="F616" s="5">
        <v>0</v>
      </c>
      <c r="G616" s="5">
        <v>361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</row>
    <row r="617" spans="1:19" x14ac:dyDescent="0.25">
      <c r="A617" s="5" t="s">
        <v>1580</v>
      </c>
      <c r="B617" s="5" t="s">
        <v>1581</v>
      </c>
      <c r="F617" s="5">
        <v>0</v>
      </c>
      <c r="G617" s="5">
        <v>431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</row>
    <row r="618" spans="1:19" x14ac:dyDescent="0.25">
      <c r="A618" s="5" t="s">
        <v>1582</v>
      </c>
      <c r="B618" s="5" t="s">
        <v>1583</v>
      </c>
      <c r="F618" s="5">
        <v>0</v>
      </c>
      <c r="G618" s="5">
        <v>519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</row>
    <row r="619" spans="1:19" x14ac:dyDescent="0.25">
      <c r="A619" s="5" t="s">
        <v>1584</v>
      </c>
      <c r="B619" s="5" t="s">
        <v>1585</v>
      </c>
      <c r="F619" s="5">
        <v>0</v>
      </c>
      <c r="G619" s="5">
        <v>330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</row>
    <row r="620" spans="1:19" x14ac:dyDescent="0.25">
      <c r="A620" s="5" t="s">
        <v>1586</v>
      </c>
      <c r="B620" s="5" t="s">
        <v>1587</v>
      </c>
      <c r="C620" s="5">
        <v>44595.740995370368</v>
      </c>
      <c r="D620" s="5">
        <v>44595.761817129627</v>
      </c>
      <c r="E620" s="5" t="s">
        <v>482</v>
      </c>
      <c r="F620" s="5">
        <v>308</v>
      </c>
      <c r="G620" s="5">
        <v>338</v>
      </c>
      <c r="H620" s="5">
        <v>9.9</v>
      </c>
      <c r="I620" s="5">
        <v>429</v>
      </c>
      <c r="J620" s="5">
        <v>308</v>
      </c>
      <c r="K620" s="5">
        <v>171</v>
      </c>
      <c r="L620" s="5">
        <v>115</v>
      </c>
      <c r="M620" s="5">
        <v>77</v>
      </c>
      <c r="N620" s="5">
        <v>71</v>
      </c>
      <c r="O620" s="5">
        <v>50</v>
      </c>
      <c r="P620" s="5">
        <v>25.1</v>
      </c>
      <c r="Q620" s="5">
        <v>19.8</v>
      </c>
      <c r="R620" s="5">
        <v>0</v>
      </c>
      <c r="S620" s="5">
        <v>0</v>
      </c>
    </row>
    <row r="621" spans="1:19" x14ac:dyDescent="0.25">
      <c r="A621" s="5" t="s">
        <v>1588</v>
      </c>
      <c r="B621" s="5" t="s">
        <v>1589</v>
      </c>
      <c r="F621" s="5">
        <v>0</v>
      </c>
      <c r="G621" s="5">
        <v>371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</row>
    <row r="622" spans="1:19" x14ac:dyDescent="0.25">
      <c r="A622" s="5" t="s">
        <v>1590</v>
      </c>
      <c r="B622" s="5" t="s">
        <v>1591</v>
      </c>
      <c r="C622" s="5">
        <v>44608.704398148147</v>
      </c>
      <c r="D622" s="5">
        <v>44608.725208333337</v>
      </c>
      <c r="E622" s="5" t="s">
        <v>482</v>
      </c>
      <c r="F622" s="5">
        <v>232</v>
      </c>
      <c r="G622" s="5">
        <v>315</v>
      </c>
      <c r="H622" s="5">
        <v>8.83</v>
      </c>
      <c r="I622" s="5">
        <v>555</v>
      </c>
      <c r="J622" s="5">
        <v>307</v>
      </c>
      <c r="K622" s="5">
        <v>129</v>
      </c>
      <c r="L622" s="5">
        <v>118</v>
      </c>
      <c r="M622" s="5">
        <v>79</v>
      </c>
      <c r="N622" s="5">
        <v>63</v>
      </c>
      <c r="O622" s="5">
        <v>43</v>
      </c>
      <c r="P622" s="5">
        <v>25.1</v>
      </c>
      <c r="Q622" s="5">
        <v>17.7</v>
      </c>
      <c r="R622" s="5">
        <v>195</v>
      </c>
      <c r="S622" s="5">
        <v>166</v>
      </c>
    </row>
    <row r="623" spans="1:19" x14ac:dyDescent="0.25">
      <c r="A623" s="5" t="s">
        <v>216</v>
      </c>
      <c r="B623" s="5" t="s">
        <v>1592</v>
      </c>
      <c r="C623" s="5">
        <v>44623.93341435185</v>
      </c>
      <c r="D623" s="5">
        <v>44623.954224537039</v>
      </c>
      <c r="E623" s="5" t="s">
        <v>482</v>
      </c>
      <c r="F623" s="5">
        <v>228</v>
      </c>
      <c r="G623" s="5">
        <v>320</v>
      </c>
      <c r="H623" s="5">
        <v>8.8000000000000007</v>
      </c>
      <c r="I623" s="5">
        <v>333</v>
      </c>
      <c r="J623" s="5">
        <v>317</v>
      </c>
      <c r="K623" s="5">
        <v>127</v>
      </c>
      <c r="L623" s="5">
        <v>121</v>
      </c>
      <c r="M623" s="5">
        <v>76</v>
      </c>
      <c r="N623" s="5">
        <v>70</v>
      </c>
      <c r="O623" s="5">
        <v>45</v>
      </c>
      <c r="P623" s="5">
        <v>25.4</v>
      </c>
      <c r="Q623" s="5">
        <v>17.600000000000001</v>
      </c>
      <c r="R623" s="5">
        <v>0</v>
      </c>
      <c r="S623" s="5">
        <v>0</v>
      </c>
    </row>
    <row r="624" spans="1:19" x14ac:dyDescent="0.25">
      <c r="A624" s="5" t="s">
        <v>1593</v>
      </c>
      <c r="B624" s="5" t="s">
        <v>1594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</row>
    <row r="625" spans="1:19" x14ac:dyDescent="0.25">
      <c r="A625" s="5" t="s">
        <v>1595</v>
      </c>
      <c r="B625" s="5" t="s">
        <v>1596</v>
      </c>
      <c r="F625" s="5">
        <v>0</v>
      </c>
      <c r="G625" s="5">
        <v>329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</row>
    <row r="626" spans="1:19" x14ac:dyDescent="0.25">
      <c r="A626" s="5" t="s">
        <v>85</v>
      </c>
      <c r="B626" s="5" t="s">
        <v>1597</v>
      </c>
      <c r="C626" s="5">
        <v>44623.051446759258</v>
      </c>
      <c r="D626" s="5">
        <v>44623.072291666664</v>
      </c>
      <c r="E626" s="5" t="s">
        <v>482</v>
      </c>
      <c r="F626" s="5">
        <v>255</v>
      </c>
      <c r="G626" s="5">
        <v>0</v>
      </c>
      <c r="H626" s="5">
        <v>9.26</v>
      </c>
      <c r="I626" s="5">
        <v>350</v>
      </c>
      <c r="J626" s="5">
        <v>328</v>
      </c>
      <c r="K626" s="5">
        <v>142</v>
      </c>
      <c r="L626" s="5">
        <v>142</v>
      </c>
      <c r="M626" s="5">
        <v>74</v>
      </c>
      <c r="N626" s="5">
        <v>64</v>
      </c>
      <c r="O626" s="5">
        <v>48</v>
      </c>
      <c r="P626" s="5">
        <v>25.7</v>
      </c>
      <c r="Q626" s="5">
        <v>18.5</v>
      </c>
      <c r="R626" s="5">
        <v>0</v>
      </c>
      <c r="S626" s="5">
        <v>0</v>
      </c>
    </row>
    <row r="627" spans="1:19" x14ac:dyDescent="0.25">
      <c r="A627" s="5" t="s">
        <v>1598</v>
      </c>
      <c r="B627" s="5" t="s">
        <v>1599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</row>
    <row r="628" spans="1:19" x14ac:dyDescent="0.25">
      <c r="A628" s="5" t="s">
        <v>1600</v>
      </c>
      <c r="B628" s="5" t="s">
        <v>1601</v>
      </c>
      <c r="F628" s="5">
        <v>0</v>
      </c>
      <c r="G628" s="5">
        <v>524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</row>
    <row r="629" spans="1:19" x14ac:dyDescent="0.25">
      <c r="A629" s="5" t="s">
        <v>1602</v>
      </c>
      <c r="B629" s="5" t="s">
        <v>1603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</row>
    <row r="630" spans="1:19" x14ac:dyDescent="0.25">
      <c r="A630" s="5" t="s">
        <v>1604</v>
      </c>
      <c r="B630" s="5" t="s">
        <v>1605</v>
      </c>
      <c r="F630" s="5">
        <v>0</v>
      </c>
      <c r="G630" s="5">
        <v>663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</row>
    <row r="631" spans="1:19" x14ac:dyDescent="0.25">
      <c r="A631" s="5" t="s">
        <v>1606</v>
      </c>
      <c r="B631" s="5" t="s">
        <v>1607</v>
      </c>
      <c r="F631" s="5">
        <v>0</v>
      </c>
      <c r="G631" s="5">
        <v>291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</row>
    <row r="632" spans="1:19" x14ac:dyDescent="0.25">
      <c r="A632" s="5" t="s">
        <v>1608</v>
      </c>
      <c r="B632" s="5" t="s">
        <v>1609</v>
      </c>
      <c r="F632" s="5">
        <v>0</v>
      </c>
      <c r="G632" s="5">
        <v>510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</row>
    <row r="633" spans="1:19" x14ac:dyDescent="0.25">
      <c r="A633" s="5" t="s">
        <v>450</v>
      </c>
      <c r="B633" s="5" t="s">
        <v>1610</v>
      </c>
      <c r="C633" s="5">
        <v>44624.394583333335</v>
      </c>
      <c r="D633" s="5">
        <v>44624.41542824074</v>
      </c>
      <c r="E633" s="5" t="s">
        <v>482</v>
      </c>
      <c r="F633" s="5">
        <v>438</v>
      </c>
      <c r="G633" s="5">
        <v>602</v>
      </c>
      <c r="H633" s="5">
        <v>11.52</v>
      </c>
      <c r="I633" s="5">
        <v>572</v>
      </c>
      <c r="J633" s="5">
        <v>357</v>
      </c>
      <c r="K633" s="5">
        <v>243</v>
      </c>
      <c r="L633" s="5">
        <v>98</v>
      </c>
      <c r="M633" s="5">
        <v>76</v>
      </c>
      <c r="N633" s="5">
        <v>71</v>
      </c>
      <c r="O633" s="5">
        <v>58</v>
      </c>
      <c r="P633" s="5">
        <v>26.6</v>
      </c>
      <c r="Q633" s="5">
        <v>23</v>
      </c>
      <c r="R633" s="5">
        <v>189</v>
      </c>
      <c r="S633" s="5">
        <v>179</v>
      </c>
    </row>
    <row r="634" spans="1:19" x14ac:dyDescent="0.25">
      <c r="A634" s="5" t="s">
        <v>1611</v>
      </c>
      <c r="B634" s="5" t="s">
        <v>1612</v>
      </c>
      <c r="F634" s="5">
        <v>0</v>
      </c>
      <c r="G634" s="5">
        <v>415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</row>
    <row r="635" spans="1:19" x14ac:dyDescent="0.25">
      <c r="A635" s="5" t="s">
        <v>1613</v>
      </c>
      <c r="B635" s="5" t="s">
        <v>1614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</row>
    <row r="636" spans="1:19" x14ac:dyDescent="0.25">
      <c r="A636" s="5" t="s">
        <v>1615</v>
      </c>
      <c r="B636" s="5" t="s">
        <v>1616</v>
      </c>
      <c r="F636" s="5">
        <v>0</v>
      </c>
      <c r="G636" s="5">
        <v>441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</row>
    <row r="637" spans="1:19" x14ac:dyDescent="0.25">
      <c r="A637" s="5" t="s">
        <v>1617</v>
      </c>
      <c r="B637" s="5" t="s">
        <v>1618</v>
      </c>
      <c r="F637" s="5">
        <v>0</v>
      </c>
      <c r="G637" s="5">
        <v>418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</row>
    <row r="638" spans="1:19" x14ac:dyDescent="0.25">
      <c r="A638" s="5" t="s">
        <v>1619</v>
      </c>
      <c r="B638" s="5" t="s">
        <v>1620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</row>
    <row r="639" spans="1:19" x14ac:dyDescent="0.25">
      <c r="A639" s="5" t="s">
        <v>1621</v>
      </c>
      <c r="B639" s="5" t="s">
        <v>1622</v>
      </c>
      <c r="F639" s="5">
        <v>0</v>
      </c>
      <c r="G639" s="5">
        <v>449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</row>
    <row r="640" spans="1:19" x14ac:dyDescent="0.25">
      <c r="A640" s="5" t="s">
        <v>1623</v>
      </c>
      <c r="B640" s="5" t="s">
        <v>1624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</row>
    <row r="641" spans="1:19" x14ac:dyDescent="0.25">
      <c r="A641" s="5" t="s">
        <v>1625</v>
      </c>
      <c r="B641" s="5" t="s">
        <v>1626</v>
      </c>
      <c r="C641" s="5">
        <v>44618.643194444441</v>
      </c>
      <c r="D641" s="5">
        <v>44618.664004629631</v>
      </c>
      <c r="E641" s="5" t="s">
        <v>482</v>
      </c>
      <c r="F641" s="5">
        <v>340</v>
      </c>
      <c r="G641" s="5">
        <v>0</v>
      </c>
      <c r="H641" s="5">
        <v>10.34</v>
      </c>
      <c r="I641" s="5">
        <v>460</v>
      </c>
      <c r="J641" s="5">
        <v>349</v>
      </c>
      <c r="K641" s="5">
        <v>189</v>
      </c>
      <c r="L641" s="5">
        <v>124</v>
      </c>
      <c r="M641" s="5">
        <v>78</v>
      </c>
      <c r="N641" s="5">
        <v>69</v>
      </c>
      <c r="O641" s="5">
        <v>51</v>
      </c>
      <c r="P641" s="5">
        <v>26.3</v>
      </c>
      <c r="Q641" s="5">
        <v>20.7</v>
      </c>
      <c r="R641" s="5">
        <v>160</v>
      </c>
      <c r="S641" s="5">
        <v>145</v>
      </c>
    </row>
    <row r="642" spans="1:19" x14ac:dyDescent="0.25">
      <c r="A642" s="5" t="s">
        <v>1627</v>
      </c>
      <c r="B642" s="5" t="s">
        <v>1628</v>
      </c>
      <c r="F642" s="5">
        <v>0</v>
      </c>
      <c r="G642" s="5">
        <v>514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</row>
    <row r="643" spans="1:19" x14ac:dyDescent="0.25">
      <c r="A643" s="5" t="s">
        <v>1629</v>
      </c>
      <c r="B643" s="5" t="s">
        <v>1630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</row>
    <row r="644" spans="1:19" x14ac:dyDescent="0.25">
      <c r="A644" s="5" t="s">
        <v>1631</v>
      </c>
      <c r="B644" s="5" t="s">
        <v>1632</v>
      </c>
      <c r="C644" s="5">
        <v>44623.129525462966</v>
      </c>
      <c r="D644" s="5">
        <v>44623.150347222225</v>
      </c>
      <c r="E644" s="5" t="s">
        <v>482</v>
      </c>
      <c r="F644" s="5">
        <v>545</v>
      </c>
      <c r="G644" s="5">
        <v>518</v>
      </c>
      <c r="H644" s="5">
        <v>12.35</v>
      </c>
      <c r="I644" s="5">
        <v>814</v>
      </c>
      <c r="J644" s="5">
        <v>537</v>
      </c>
      <c r="K644" s="5">
        <v>303</v>
      </c>
      <c r="L644" s="5">
        <v>120</v>
      </c>
      <c r="M644" s="5">
        <v>78</v>
      </c>
      <c r="N644" s="5">
        <v>93</v>
      </c>
      <c r="O644" s="5">
        <v>63</v>
      </c>
      <c r="P644" s="5">
        <v>30.8</v>
      </c>
      <c r="Q644" s="5">
        <v>24.7</v>
      </c>
      <c r="R644" s="5">
        <v>0</v>
      </c>
      <c r="S644" s="5">
        <v>0</v>
      </c>
    </row>
    <row r="645" spans="1:19" x14ac:dyDescent="0.25">
      <c r="A645" s="5" t="s">
        <v>1633</v>
      </c>
      <c r="B645" s="5" t="s">
        <v>1634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</row>
    <row r="646" spans="1:19" x14ac:dyDescent="0.25">
      <c r="A646" s="5" t="s">
        <v>1635</v>
      </c>
      <c r="B646" s="5" t="s">
        <v>1636</v>
      </c>
      <c r="F646" s="5">
        <v>0</v>
      </c>
      <c r="G646" s="5">
        <v>304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</row>
    <row r="647" spans="1:19" x14ac:dyDescent="0.25">
      <c r="A647" s="5" t="s">
        <v>81</v>
      </c>
      <c r="B647" s="5" t="s">
        <v>1637</v>
      </c>
      <c r="C647" s="5">
        <v>44624.043888888889</v>
      </c>
      <c r="D647" s="5">
        <v>44624.064699074072</v>
      </c>
      <c r="E647" s="5" t="s">
        <v>482</v>
      </c>
      <c r="F647" s="5">
        <v>341</v>
      </c>
      <c r="G647" s="5">
        <v>432</v>
      </c>
      <c r="H647" s="5">
        <v>10.28</v>
      </c>
      <c r="I647" s="5">
        <v>603</v>
      </c>
      <c r="J647" s="5">
        <v>398</v>
      </c>
      <c r="K647" s="5">
        <v>189</v>
      </c>
      <c r="L647" s="5">
        <v>121</v>
      </c>
      <c r="M647" s="5">
        <v>77</v>
      </c>
      <c r="N647" s="5">
        <v>88</v>
      </c>
      <c r="O647" s="5">
        <v>52</v>
      </c>
      <c r="P647" s="5">
        <v>27.6</v>
      </c>
      <c r="Q647" s="5">
        <v>20.6</v>
      </c>
      <c r="R647" s="5">
        <v>191</v>
      </c>
      <c r="S647" s="5">
        <v>175</v>
      </c>
    </row>
    <row r="648" spans="1:19" x14ac:dyDescent="0.25">
      <c r="A648" s="5" t="s">
        <v>393</v>
      </c>
      <c r="B648" s="5" t="s">
        <v>1638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</row>
    <row r="649" spans="1:19" x14ac:dyDescent="0.25">
      <c r="A649" s="5" t="s">
        <v>1639</v>
      </c>
      <c r="B649" s="5" t="s">
        <v>1640</v>
      </c>
      <c r="F649" s="5">
        <v>0</v>
      </c>
      <c r="G649" s="5">
        <v>472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</row>
    <row r="650" spans="1:19" x14ac:dyDescent="0.25">
      <c r="A650" s="5" t="s">
        <v>319</v>
      </c>
      <c r="B650" s="5" t="s">
        <v>1641</v>
      </c>
      <c r="C650" s="5">
        <v>44622.871076388888</v>
      </c>
      <c r="D650" s="5">
        <v>44622.891886574071</v>
      </c>
      <c r="E650" s="5" t="s">
        <v>482</v>
      </c>
      <c r="F650" s="5">
        <v>495</v>
      </c>
      <c r="G650" s="5">
        <v>578</v>
      </c>
      <c r="H650" s="5">
        <v>12</v>
      </c>
      <c r="I650" s="5">
        <v>680</v>
      </c>
      <c r="J650" s="5">
        <v>558</v>
      </c>
      <c r="K650" s="5">
        <v>275</v>
      </c>
      <c r="L650" s="5">
        <v>98</v>
      </c>
      <c r="M650" s="5">
        <v>76</v>
      </c>
      <c r="N650" s="5">
        <v>93</v>
      </c>
      <c r="O650" s="5">
        <v>61</v>
      </c>
      <c r="P650" s="5">
        <v>31.2</v>
      </c>
      <c r="Q650" s="5">
        <v>24</v>
      </c>
      <c r="R650" s="5">
        <v>0</v>
      </c>
      <c r="S650" s="5">
        <v>0</v>
      </c>
    </row>
    <row r="651" spans="1:19" x14ac:dyDescent="0.25">
      <c r="A651" s="5" t="s">
        <v>168</v>
      </c>
      <c r="B651" s="5" t="s">
        <v>1642</v>
      </c>
      <c r="C651" s="5">
        <v>44593.027789351851</v>
      </c>
      <c r="D651" s="5">
        <v>44593.048611111109</v>
      </c>
      <c r="E651" s="5" t="s">
        <v>482</v>
      </c>
      <c r="F651" s="5">
        <v>239</v>
      </c>
      <c r="G651" s="5">
        <v>391</v>
      </c>
      <c r="H651" s="5">
        <v>8.7200000000000006</v>
      </c>
      <c r="I651" s="5">
        <v>325</v>
      </c>
      <c r="J651" s="5">
        <v>458</v>
      </c>
      <c r="K651" s="5">
        <v>132</v>
      </c>
      <c r="L651" s="5">
        <v>118</v>
      </c>
      <c r="M651" s="5">
        <v>65</v>
      </c>
      <c r="N651" s="5">
        <v>86</v>
      </c>
      <c r="O651" s="5">
        <v>52</v>
      </c>
      <c r="P651" s="5">
        <v>29.1</v>
      </c>
      <c r="Q651" s="5">
        <v>17.399999999999999</v>
      </c>
      <c r="R651" s="5">
        <v>0</v>
      </c>
      <c r="S651" s="5">
        <v>0</v>
      </c>
    </row>
    <row r="652" spans="1:19" x14ac:dyDescent="0.25">
      <c r="A652" s="5" t="s">
        <v>220</v>
      </c>
      <c r="B652" s="5" t="s">
        <v>1643</v>
      </c>
      <c r="C652" s="5">
        <v>44623.827141203707</v>
      </c>
      <c r="D652" s="5">
        <v>44623.848009259258</v>
      </c>
      <c r="E652" s="5" t="s">
        <v>482</v>
      </c>
      <c r="F652" s="5">
        <v>535</v>
      </c>
      <c r="G652" s="5">
        <v>542</v>
      </c>
      <c r="H652" s="5">
        <v>12.41</v>
      </c>
      <c r="I652" s="5">
        <v>0</v>
      </c>
      <c r="J652" s="5">
        <v>483</v>
      </c>
      <c r="K652" s="5">
        <v>297</v>
      </c>
      <c r="L652" s="5">
        <v>80</v>
      </c>
      <c r="M652" s="5">
        <v>76</v>
      </c>
      <c r="N652" s="5">
        <v>97</v>
      </c>
      <c r="O652" s="5">
        <v>61</v>
      </c>
      <c r="P652" s="5">
        <v>29.6</v>
      </c>
      <c r="Q652" s="5">
        <v>24.8</v>
      </c>
      <c r="R652" s="5">
        <v>175</v>
      </c>
      <c r="S652" s="5">
        <v>162</v>
      </c>
    </row>
    <row r="653" spans="1:19" x14ac:dyDescent="0.25">
      <c r="A653" s="5" t="s">
        <v>61</v>
      </c>
      <c r="B653" s="5" t="s">
        <v>1644</v>
      </c>
      <c r="C653" s="5">
        <v>44624.517129629632</v>
      </c>
      <c r="D653" s="5">
        <v>44624.537939814814</v>
      </c>
      <c r="E653" s="5" t="s">
        <v>482</v>
      </c>
      <c r="F653" s="5">
        <v>236</v>
      </c>
      <c r="G653" s="5">
        <v>0</v>
      </c>
      <c r="H653" s="5">
        <v>8.9</v>
      </c>
      <c r="I653" s="5">
        <v>335</v>
      </c>
      <c r="J653" s="5">
        <v>309</v>
      </c>
      <c r="K653" s="5">
        <v>131</v>
      </c>
      <c r="L653" s="5">
        <v>127</v>
      </c>
      <c r="M653" s="5">
        <v>77</v>
      </c>
      <c r="N653" s="5">
        <v>70</v>
      </c>
      <c r="O653" s="5">
        <v>43</v>
      </c>
      <c r="P653" s="5">
        <v>25.2</v>
      </c>
      <c r="Q653" s="5">
        <v>17.8</v>
      </c>
      <c r="R653" s="5">
        <v>0</v>
      </c>
      <c r="S653" s="5">
        <v>0</v>
      </c>
    </row>
    <row r="654" spans="1:19" x14ac:dyDescent="0.25">
      <c r="A654" s="5" t="s">
        <v>1645</v>
      </c>
      <c r="B654" s="5" t="s">
        <v>1646</v>
      </c>
      <c r="F654" s="5">
        <v>0</v>
      </c>
      <c r="G654" s="5">
        <v>303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</row>
    <row r="655" spans="1:19" x14ac:dyDescent="0.25">
      <c r="A655" s="5" t="s">
        <v>329</v>
      </c>
      <c r="B655" s="5" t="s">
        <v>1647</v>
      </c>
      <c r="C655" s="5">
        <v>44623.595613425925</v>
      </c>
      <c r="D655" s="5">
        <v>44623.616446759261</v>
      </c>
      <c r="E655" s="5" t="s">
        <v>482</v>
      </c>
      <c r="F655" s="5">
        <v>395</v>
      </c>
      <c r="G655" s="5">
        <v>443</v>
      </c>
      <c r="H655" s="5">
        <v>10.95</v>
      </c>
      <c r="I655" s="5">
        <v>513</v>
      </c>
      <c r="J655" s="5">
        <v>443</v>
      </c>
      <c r="K655" s="5">
        <v>220</v>
      </c>
      <c r="L655" s="5">
        <v>121</v>
      </c>
      <c r="M655" s="5">
        <v>78</v>
      </c>
      <c r="N655" s="5">
        <v>100</v>
      </c>
      <c r="O655" s="5">
        <v>56</v>
      </c>
      <c r="P655" s="5">
        <v>28.7</v>
      </c>
      <c r="Q655" s="5">
        <v>21.9</v>
      </c>
      <c r="R655" s="5">
        <v>0</v>
      </c>
      <c r="S655" s="5">
        <v>0</v>
      </c>
    </row>
    <row r="656" spans="1:19" x14ac:dyDescent="0.25">
      <c r="A656" s="5" t="s">
        <v>1648</v>
      </c>
      <c r="B656" s="5" t="s">
        <v>1649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</row>
    <row r="657" spans="1:19" x14ac:dyDescent="0.25">
      <c r="A657" s="5" t="s">
        <v>104</v>
      </c>
      <c r="B657" s="5" t="s">
        <v>1650</v>
      </c>
      <c r="C657" s="5">
        <v>44624.003530092596</v>
      </c>
      <c r="D657" s="5">
        <v>44624.024305555555</v>
      </c>
      <c r="E657" s="5" t="s">
        <v>482</v>
      </c>
      <c r="F657" s="5">
        <v>202</v>
      </c>
      <c r="G657" s="5">
        <v>0</v>
      </c>
      <c r="H657" s="5">
        <v>8.32</v>
      </c>
      <c r="I657" s="5">
        <v>459</v>
      </c>
      <c r="J657" s="5">
        <v>279</v>
      </c>
      <c r="K657" s="5">
        <v>113</v>
      </c>
      <c r="L657" s="5">
        <v>91</v>
      </c>
      <c r="M657" s="5">
        <v>77</v>
      </c>
      <c r="N657" s="5">
        <v>68</v>
      </c>
      <c r="O657" s="5">
        <v>42</v>
      </c>
      <c r="P657" s="5">
        <v>24.2</v>
      </c>
      <c r="Q657" s="5">
        <v>16.7</v>
      </c>
      <c r="R657" s="5">
        <v>181</v>
      </c>
      <c r="S657" s="5">
        <v>154</v>
      </c>
    </row>
    <row r="658" spans="1:19" x14ac:dyDescent="0.25">
      <c r="A658" s="5" t="s">
        <v>1651</v>
      </c>
      <c r="B658" s="5" t="s">
        <v>1652</v>
      </c>
      <c r="F658" s="5">
        <v>0</v>
      </c>
      <c r="G658" s="5">
        <v>560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</row>
    <row r="659" spans="1:19" x14ac:dyDescent="0.25">
      <c r="A659" s="5" t="s">
        <v>254</v>
      </c>
      <c r="B659" s="5" t="s">
        <v>1653</v>
      </c>
      <c r="C659" s="5">
        <v>44623.672881944447</v>
      </c>
      <c r="D659" s="5">
        <v>44623.693715277775</v>
      </c>
      <c r="E659" s="5" t="s">
        <v>482</v>
      </c>
      <c r="F659" s="5">
        <v>470</v>
      </c>
      <c r="G659" s="5">
        <v>0</v>
      </c>
      <c r="H659" s="5">
        <v>11.73</v>
      </c>
      <c r="I659" s="5">
        <v>675</v>
      </c>
      <c r="J659" s="5">
        <v>569</v>
      </c>
      <c r="K659" s="5">
        <v>261</v>
      </c>
      <c r="L659" s="5">
        <v>119</v>
      </c>
      <c r="M659" s="5">
        <v>74</v>
      </c>
      <c r="N659" s="5">
        <v>99</v>
      </c>
      <c r="O659" s="5">
        <v>62</v>
      </c>
      <c r="P659" s="5">
        <v>31.4</v>
      </c>
      <c r="Q659" s="5">
        <v>23.5</v>
      </c>
      <c r="R659" s="5">
        <v>0</v>
      </c>
      <c r="S659" s="5">
        <v>0</v>
      </c>
    </row>
    <row r="660" spans="1:19" x14ac:dyDescent="0.25">
      <c r="A660" s="5" t="s">
        <v>1654</v>
      </c>
      <c r="B660" s="5" t="s">
        <v>1655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</row>
    <row r="661" spans="1:19" x14ac:dyDescent="0.25">
      <c r="A661" s="5" t="s">
        <v>1656</v>
      </c>
      <c r="B661" s="5" t="s">
        <v>1657</v>
      </c>
      <c r="F661" s="5">
        <v>0</v>
      </c>
      <c r="G661" s="5">
        <v>270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</row>
    <row r="662" spans="1:19" x14ac:dyDescent="0.25">
      <c r="A662" s="5" t="s">
        <v>1658</v>
      </c>
      <c r="B662" s="5" t="s">
        <v>1659</v>
      </c>
      <c r="F662" s="5">
        <v>0</v>
      </c>
      <c r="G662" s="5">
        <v>415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</row>
    <row r="663" spans="1:19" x14ac:dyDescent="0.25">
      <c r="A663" s="5" t="s">
        <v>1660</v>
      </c>
      <c r="B663" s="5" t="s">
        <v>1661</v>
      </c>
      <c r="C663" s="5">
        <v>44599.4606712963</v>
      </c>
      <c r="D663" s="5">
        <v>44599.481493055559</v>
      </c>
      <c r="E663" s="5" t="s">
        <v>482</v>
      </c>
      <c r="F663" s="5">
        <v>207</v>
      </c>
      <c r="G663" s="5">
        <v>356</v>
      </c>
      <c r="H663" s="5">
        <v>8.4</v>
      </c>
      <c r="I663" s="5">
        <v>402</v>
      </c>
      <c r="J663" s="5">
        <v>295</v>
      </c>
      <c r="K663" s="5">
        <v>115</v>
      </c>
      <c r="L663" s="5">
        <v>132</v>
      </c>
      <c r="M663" s="5">
        <v>75</v>
      </c>
      <c r="N663" s="5">
        <v>70</v>
      </c>
      <c r="O663" s="5">
        <v>43</v>
      </c>
      <c r="P663" s="5">
        <v>24.8</v>
      </c>
      <c r="Q663" s="5">
        <v>16.8</v>
      </c>
      <c r="R663" s="5">
        <v>150</v>
      </c>
      <c r="S663" s="5">
        <v>124</v>
      </c>
    </row>
    <row r="664" spans="1:19" x14ac:dyDescent="0.25">
      <c r="A664" s="5" t="s">
        <v>1662</v>
      </c>
      <c r="B664" s="5" t="s">
        <v>1663</v>
      </c>
      <c r="F664" s="5">
        <v>0</v>
      </c>
      <c r="G664" s="5">
        <v>420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</row>
    <row r="665" spans="1:19" x14ac:dyDescent="0.25">
      <c r="A665" s="5" t="s">
        <v>1664</v>
      </c>
      <c r="B665" s="5" t="s">
        <v>1665</v>
      </c>
      <c r="F665" s="5">
        <v>0</v>
      </c>
      <c r="G665" s="5">
        <v>436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</row>
    <row r="666" spans="1:19" x14ac:dyDescent="0.25">
      <c r="A666" s="5" t="s">
        <v>1666</v>
      </c>
      <c r="B666" s="5" t="s">
        <v>1667</v>
      </c>
      <c r="C666" s="5">
        <v>44622.849097222221</v>
      </c>
      <c r="D666" s="5">
        <v>44622.869895833333</v>
      </c>
      <c r="E666" s="5" t="s">
        <v>482</v>
      </c>
      <c r="F666" s="5">
        <v>549</v>
      </c>
      <c r="G666" s="5">
        <v>512</v>
      </c>
      <c r="H666" s="5">
        <v>12.43</v>
      </c>
      <c r="I666" s="5">
        <v>481</v>
      </c>
      <c r="J666" s="5">
        <v>519</v>
      </c>
      <c r="K666" s="5">
        <v>305</v>
      </c>
      <c r="L666" s="5">
        <v>115</v>
      </c>
      <c r="M666" s="5">
        <v>76</v>
      </c>
      <c r="N666" s="5">
        <v>100</v>
      </c>
      <c r="O666" s="5">
        <v>65</v>
      </c>
      <c r="P666" s="5">
        <v>30.4</v>
      </c>
      <c r="Q666" s="5">
        <v>24.8</v>
      </c>
      <c r="R666" s="5">
        <v>171</v>
      </c>
      <c r="S666" s="5">
        <v>150</v>
      </c>
    </row>
    <row r="667" spans="1:19" x14ac:dyDescent="0.25">
      <c r="A667" s="5" t="s">
        <v>1668</v>
      </c>
      <c r="B667" s="5" t="s">
        <v>1669</v>
      </c>
      <c r="C667" s="5">
        <v>44592.708333333336</v>
      </c>
      <c r="D667" s="5">
        <v>44592.729166666664</v>
      </c>
      <c r="E667" s="5" t="s">
        <v>482</v>
      </c>
      <c r="F667" s="5">
        <v>233</v>
      </c>
      <c r="G667" s="5">
        <v>322</v>
      </c>
      <c r="H667" s="5">
        <v>8.83</v>
      </c>
      <c r="I667" s="5">
        <v>487</v>
      </c>
      <c r="J667" s="5">
        <v>311</v>
      </c>
      <c r="K667" s="5">
        <v>130</v>
      </c>
      <c r="L667" s="5">
        <v>128</v>
      </c>
      <c r="M667" s="5">
        <v>86</v>
      </c>
      <c r="N667" s="5">
        <v>58</v>
      </c>
      <c r="O667" s="5">
        <v>41</v>
      </c>
      <c r="P667" s="5">
        <v>25.3</v>
      </c>
      <c r="Q667" s="5">
        <v>17.600000000000001</v>
      </c>
      <c r="R667" s="5">
        <v>172</v>
      </c>
      <c r="S667" s="5">
        <v>144</v>
      </c>
    </row>
    <row r="668" spans="1:19" x14ac:dyDescent="0.25">
      <c r="A668" s="5" t="s">
        <v>1670</v>
      </c>
      <c r="B668" s="5" t="s">
        <v>1671</v>
      </c>
      <c r="F668" s="5">
        <v>0</v>
      </c>
      <c r="G668" s="5">
        <v>429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</row>
    <row r="669" spans="1:19" x14ac:dyDescent="0.25">
      <c r="A669" s="5" t="s">
        <v>1672</v>
      </c>
      <c r="B669" s="5" t="s">
        <v>1673</v>
      </c>
      <c r="C669" s="5">
        <v>44622.953784722224</v>
      </c>
      <c r="D669" s="5">
        <v>44622.974606481483</v>
      </c>
      <c r="E669" s="5" t="s">
        <v>482</v>
      </c>
      <c r="F669" s="5">
        <v>375</v>
      </c>
      <c r="G669" s="5">
        <v>0</v>
      </c>
      <c r="H669" s="5">
        <v>10.81</v>
      </c>
      <c r="I669" s="5">
        <v>449</v>
      </c>
      <c r="J669" s="5">
        <v>315</v>
      </c>
      <c r="K669" s="5">
        <v>208</v>
      </c>
      <c r="L669" s="5">
        <v>117</v>
      </c>
      <c r="M669" s="5">
        <v>83</v>
      </c>
      <c r="N669" s="5">
        <v>73</v>
      </c>
      <c r="O669" s="5">
        <v>51</v>
      </c>
      <c r="P669" s="5">
        <v>25.4</v>
      </c>
      <c r="Q669" s="5">
        <v>21.6</v>
      </c>
      <c r="R669" s="5">
        <v>168</v>
      </c>
      <c r="S669" s="5">
        <v>149</v>
      </c>
    </row>
    <row r="670" spans="1:19" x14ac:dyDescent="0.25">
      <c r="A670" s="5" t="s">
        <v>1674</v>
      </c>
      <c r="B670" s="5" t="s">
        <v>1675</v>
      </c>
      <c r="F670" s="5">
        <v>0</v>
      </c>
      <c r="G670" s="5">
        <v>457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</row>
    <row r="671" spans="1:19" x14ac:dyDescent="0.25">
      <c r="A671" s="5" t="s">
        <v>1676</v>
      </c>
      <c r="B671" s="5" t="s">
        <v>1677</v>
      </c>
      <c r="C671" s="5">
        <v>44612.12127314815</v>
      </c>
      <c r="D671" s="5">
        <v>44612.142094907409</v>
      </c>
      <c r="E671" s="5" t="s">
        <v>482</v>
      </c>
      <c r="F671" s="5">
        <v>263</v>
      </c>
      <c r="G671" s="5">
        <v>309</v>
      </c>
      <c r="H671" s="5">
        <v>9.3800000000000008</v>
      </c>
      <c r="I671" s="5">
        <v>386</v>
      </c>
      <c r="J671" s="5">
        <v>270</v>
      </c>
      <c r="K671" s="5">
        <v>146</v>
      </c>
      <c r="L671" s="5">
        <v>114</v>
      </c>
      <c r="M671" s="5">
        <v>90</v>
      </c>
      <c r="N671" s="5">
        <v>60</v>
      </c>
      <c r="O671" s="5">
        <v>41</v>
      </c>
      <c r="P671" s="5">
        <v>23.9</v>
      </c>
      <c r="Q671" s="5">
        <v>18.7</v>
      </c>
      <c r="R671" s="5">
        <v>149</v>
      </c>
      <c r="S671" s="5">
        <v>129</v>
      </c>
    </row>
    <row r="672" spans="1:19" x14ac:dyDescent="0.25">
      <c r="A672" s="5" t="s">
        <v>401</v>
      </c>
      <c r="B672" s="5" t="s">
        <v>1678</v>
      </c>
      <c r="C672" s="5">
        <v>44623.775150462963</v>
      </c>
      <c r="D672" s="5">
        <v>44623.795972222222</v>
      </c>
      <c r="E672" s="5" t="s">
        <v>482</v>
      </c>
      <c r="F672" s="5">
        <v>525</v>
      </c>
      <c r="G672" s="5">
        <v>545</v>
      </c>
      <c r="H672" s="5">
        <v>12.22</v>
      </c>
      <c r="I672" s="5">
        <v>310</v>
      </c>
      <c r="J672" s="5">
        <v>515</v>
      </c>
      <c r="K672" s="5">
        <v>289</v>
      </c>
      <c r="L672" s="5">
        <v>113</v>
      </c>
      <c r="M672" s="5">
        <v>74</v>
      </c>
      <c r="N672" s="5">
        <v>88</v>
      </c>
      <c r="O672" s="5">
        <v>64</v>
      </c>
      <c r="P672" s="5">
        <v>30.3</v>
      </c>
      <c r="Q672" s="5">
        <v>24.4</v>
      </c>
      <c r="R672" s="5">
        <v>184</v>
      </c>
      <c r="S672" s="5">
        <v>151</v>
      </c>
    </row>
    <row r="673" spans="1:19" x14ac:dyDescent="0.25">
      <c r="A673" s="5" t="s">
        <v>1679</v>
      </c>
      <c r="B673" s="5" t="s">
        <v>1680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</row>
    <row r="674" spans="1:19" x14ac:dyDescent="0.25">
      <c r="A674" s="5" t="s">
        <v>1681</v>
      </c>
      <c r="B674" s="5" t="s">
        <v>1682</v>
      </c>
      <c r="F674" s="5">
        <v>0</v>
      </c>
      <c r="G674" s="5">
        <v>621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</row>
    <row r="675" spans="1:19" x14ac:dyDescent="0.25">
      <c r="A675" s="5" t="s">
        <v>1683</v>
      </c>
      <c r="B675" s="5" t="s">
        <v>1684</v>
      </c>
      <c r="F675" s="5">
        <v>0</v>
      </c>
      <c r="G675" s="5">
        <v>323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</row>
    <row r="676" spans="1:19" x14ac:dyDescent="0.25">
      <c r="A676" s="5" t="s">
        <v>1685</v>
      </c>
      <c r="B676" s="5" t="s">
        <v>1686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</row>
    <row r="677" spans="1:19" x14ac:dyDescent="0.25">
      <c r="A677" s="5" t="s">
        <v>1687</v>
      </c>
      <c r="B677" s="5" t="s">
        <v>1688</v>
      </c>
      <c r="C677" s="5">
        <v>44592.548750000002</v>
      </c>
      <c r="D677" s="5">
        <v>44592.569525462961</v>
      </c>
      <c r="E677" s="5" t="s">
        <v>482</v>
      </c>
      <c r="F677" s="5">
        <v>337</v>
      </c>
      <c r="G677" s="5">
        <v>402</v>
      </c>
      <c r="H677" s="5">
        <v>10.34</v>
      </c>
      <c r="I677" s="5">
        <v>0</v>
      </c>
      <c r="J677" s="5">
        <v>331</v>
      </c>
      <c r="K677" s="5">
        <v>187</v>
      </c>
      <c r="L677" s="5">
        <v>115</v>
      </c>
      <c r="M677" s="5">
        <v>75</v>
      </c>
      <c r="N677" s="5">
        <v>71</v>
      </c>
      <c r="O677" s="5">
        <v>54</v>
      </c>
      <c r="P677" s="5">
        <v>25.8</v>
      </c>
      <c r="Q677" s="5">
        <v>20.7</v>
      </c>
      <c r="R677" s="5">
        <v>163</v>
      </c>
      <c r="S677" s="5">
        <v>144</v>
      </c>
    </row>
    <row r="678" spans="1:19" x14ac:dyDescent="0.25">
      <c r="A678" s="5" t="s">
        <v>1689</v>
      </c>
      <c r="B678" s="5" t="s">
        <v>1690</v>
      </c>
      <c r="C678" s="5">
        <v>44594.639652777776</v>
      </c>
      <c r="D678" s="5">
        <v>44594.660474537035</v>
      </c>
      <c r="E678" s="5" t="s">
        <v>482</v>
      </c>
      <c r="F678" s="5">
        <v>326</v>
      </c>
      <c r="G678" s="5">
        <v>492</v>
      </c>
      <c r="H678" s="5">
        <v>10.11</v>
      </c>
      <c r="I678" s="5">
        <v>459</v>
      </c>
      <c r="J678" s="5">
        <v>439</v>
      </c>
      <c r="K678" s="5">
        <v>181</v>
      </c>
      <c r="L678" s="5">
        <v>123</v>
      </c>
      <c r="M678" s="5">
        <v>80</v>
      </c>
      <c r="N678" s="5">
        <v>75</v>
      </c>
      <c r="O678" s="5">
        <v>53</v>
      </c>
      <c r="P678" s="5">
        <v>28.6</v>
      </c>
      <c r="Q678" s="5">
        <v>20.2</v>
      </c>
      <c r="R678" s="5">
        <v>0</v>
      </c>
      <c r="S678" s="5">
        <v>0</v>
      </c>
    </row>
    <row r="679" spans="1:19" x14ac:dyDescent="0.25">
      <c r="A679" s="5" t="s">
        <v>1691</v>
      </c>
      <c r="B679" s="5" t="s">
        <v>1692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</row>
    <row r="680" spans="1:19" x14ac:dyDescent="0.25">
      <c r="A680" s="5" t="s">
        <v>1693</v>
      </c>
      <c r="B680" s="5" t="s">
        <v>1694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</row>
    <row r="681" spans="1:19" x14ac:dyDescent="0.25">
      <c r="A681" s="5" t="s">
        <v>1695</v>
      </c>
      <c r="B681" s="5" t="s">
        <v>1696</v>
      </c>
      <c r="F681" s="5">
        <v>0</v>
      </c>
      <c r="G681" s="5">
        <v>466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</row>
    <row r="682" spans="1:19" x14ac:dyDescent="0.25">
      <c r="A682" s="5" t="s">
        <v>1697</v>
      </c>
      <c r="B682" s="5" t="s">
        <v>1698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</row>
    <row r="683" spans="1:19" x14ac:dyDescent="0.25">
      <c r="A683" s="5" t="s">
        <v>1699</v>
      </c>
      <c r="B683" s="5" t="s">
        <v>1700</v>
      </c>
      <c r="F683" s="5">
        <v>0</v>
      </c>
      <c r="G683" s="5">
        <v>461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</row>
    <row r="684" spans="1:19" x14ac:dyDescent="0.25">
      <c r="A684" s="5" t="s">
        <v>262</v>
      </c>
      <c r="B684" s="5" t="s">
        <v>1701</v>
      </c>
      <c r="C684" s="5">
        <v>44624.454270833332</v>
      </c>
      <c r="D684" s="5">
        <v>44624.475092592591</v>
      </c>
      <c r="E684" s="5" t="s">
        <v>482</v>
      </c>
      <c r="F684" s="5">
        <v>346</v>
      </c>
      <c r="G684" s="5">
        <v>387</v>
      </c>
      <c r="H684" s="5">
        <v>10.4</v>
      </c>
      <c r="I684" s="5">
        <v>537</v>
      </c>
      <c r="J684" s="5">
        <v>412</v>
      </c>
      <c r="K684" s="5">
        <v>192</v>
      </c>
      <c r="L684" s="5">
        <v>140</v>
      </c>
      <c r="M684" s="5">
        <v>78</v>
      </c>
      <c r="N684" s="5">
        <v>77</v>
      </c>
      <c r="O684" s="5">
        <v>52</v>
      </c>
      <c r="P684" s="5">
        <v>28</v>
      </c>
      <c r="Q684" s="5">
        <v>20.8</v>
      </c>
      <c r="R684" s="5">
        <v>188</v>
      </c>
      <c r="S684" s="5">
        <v>168</v>
      </c>
    </row>
    <row r="685" spans="1:19" x14ac:dyDescent="0.25">
      <c r="A685" s="5" t="s">
        <v>1702</v>
      </c>
      <c r="B685" s="5" t="s">
        <v>1703</v>
      </c>
      <c r="F685" s="5">
        <v>0</v>
      </c>
      <c r="G685" s="5">
        <v>354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</row>
    <row r="686" spans="1:19" x14ac:dyDescent="0.25">
      <c r="A686" s="5" t="s">
        <v>1704</v>
      </c>
      <c r="B686" s="5" t="s">
        <v>1705</v>
      </c>
      <c r="F686" s="5">
        <v>0</v>
      </c>
      <c r="G686" s="5">
        <v>612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</row>
    <row r="687" spans="1:19" x14ac:dyDescent="0.25">
      <c r="A687" s="5" t="s">
        <v>1706</v>
      </c>
      <c r="B687" s="5" t="s">
        <v>1707</v>
      </c>
      <c r="F687" s="5">
        <v>0</v>
      </c>
      <c r="G687" s="5">
        <v>420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</row>
    <row r="688" spans="1:19" x14ac:dyDescent="0.25">
      <c r="A688" s="5" t="s">
        <v>1708</v>
      </c>
      <c r="B688" s="5" t="s">
        <v>1709</v>
      </c>
      <c r="F688" s="5">
        <v>0</v>
      </c>
      <c r="G688" s="5">
        <v>611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</row>
    <row r="689" spans="1:19" x14ac:dyDescent="0.25">
      <c r="A689" s="5" t="s">
        <v>1710</v>
      </c>
      <c r="B689" s="5" t="s">
        <v>1711</v>
      </c>
      <c r="F689" s="5">
        <v>0</v>
      </c>
      <c r="G689" s="5">
        <v>230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</row>
    <row r="690" spans="1:19" x14ac:dyDescent="0.25">
      <c r="A690" s="5" t="s">
        <v>150</v>
      </c>
      <c r="B690" s="5" t="s">
        <v>1712</v>
      </c>
      <c r="C690" s="5">
        <v>44622.945462962962</v>
      </c>
      <c r="D690" s="5">
        <v>44622.966284722221</v>
      </c>
      <c r="E690" s="5" t="s">
        <v>482</v>
      </c>
      <c r="F690" s="5">
        <v>305</v>
      </c>
      <c r="G690" s="5">
        <v>0</v>
      </c>
      <c r="H690" s="5">
        <v>9.17</v>
      </c>
      <c r="I690" s="5">
        <v>423</v>
      </c>
      <c r="J690" s="5">
        <v>611</v>
      </c>
      <c r="K690" s="5">
        <v>169</v>
      </c>
      <c r="L690" s="5">
        <v>109</v>
      </c>
      <c r="M690" s="5">
        <v>75</v>
      </c>
      <c r="N690" s="5">
        <v>77</v>
      </c>
      <c r="O690" s="5">
        <v>44</v>
      </c>
      <c r="P690" s="5">
        <v>32.200000000000003</v>
      </c>
      <c r="Q690" s="5">
        <v>18.3</v>
      </c>
      <c r="R690" s="5">
        <v>0</v>
      </c>
      <c r="S690" s="5">
        <v>0</v>
      </c>
    </row>
    <row r="691" spans="1:19" x14ac:dyDescent="0.25">
      <c r="A691" s="5" t="s">
        <v>1713</v>
      </c>
      <c r="B691" s="5" t="s">
        <v>1714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</row>
    <row r="692" spans="1:19" x14ac:dyDescent="0.25">
      <c r="A692" s="5" t="s">
        <v>1715</v>
      </c>
      <c r="B692" s="5" t="s">
        <v>1716</v>
      </c>
      <c r="F692" s="5">
        <v>0</v>
      </c>
      <c r="G692" s="5">
        <v>458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</row>
    <row r="693" spans="1:19" x14ac:dyDescent="0.25">
      <c r="A693" s="5" t="s">
        <v>1717</v>
      </c>
      <c r="B693" s="5" t="s">
        <v>1718</v>
      </c>
      <c r="F693" s="5">
        <v>0</v>
      </c>
      <c r="G693" s="5">
        <v>472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</row>
    <row r="694" spans="1:19" x14ac:dyDescent="0.25">
      <c r="A694" s="5" t="s">
        <v>1719</v>
      </c>
      <c r="B694" s="5" t="s">
        <v>1720</v>
      </c>
      <c r="C694" s="5">
        <v>44623.912951388891</v>
      </c>
      <c r="D694" s="5">
        <v>44623.933807870373</v>
      </c>
      <c r="E694" s="5" t="s">
        <v>482</v>
      </c>
      <c r="F694" s="5">
        <v>420</v>
      </c>
      <c r="G694" s="5">
        <v>0</v>
      </c>
      <c r="H694" s="5">
        <v>11.31</v>
      </c>
      <c r="I694" s="5">
        <v>0</v>
      </c>
      <c r="J694" s="5">
        <v>321</v>
      </c>
      <c r="K694" s="5">
        <v>233</v>
      </c>
      <c r="L694" s="5">
        <v>105</v>
      </c>
      <c r="M694" s="5">
        <v>78</v>
      </c>
      <c r="N694" s="5">
        <v>68</v>
      </c>
      <c r="O694" s="5">
        <v>56</v>
      </c>
      <c r="P694" s="5">
        <v>25.5</v>
      </c>
      <c r="Q694" s="5">
        <v>22.6</v>
      </c>
      <c r="R694" s="5">
        <v>181</v>
      </c>
      <c r="S694" s="5">
        <v>172</v>
      </c>
    </row>
    <row r="695" spans="1:19" x14ac:dyDescent="0.25">
      <c r="A695" s="5" t="s">
        <v>1721</v>
      </c>
      <c r="B695" s="5" t="s">
        <v>1722</v>
      </c>
      <c r="F695" s="5">
        <v>0</v>
      </c>
      <c r="G695" s="5">
        <v>713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</row>
    <row r="696" spans="1:19" x14ac:dyDescent="0.25">
      <c r="A696" s="5" t="s">
        <v>1723</v>
      </c>
      <c r="B696" s="5" t="s">
        <v>1724</v>
      </c>
      <c r="F696" s="5">
        <v>0</v>
      </c>
      <c r="G696" s="5">
        <v>331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</row>
    <row r="697" spans="1:19" x14ac:dyDescent="0.25">
      <c r="A697" s="5" t="s">
        <v>1725</v>
      </c>
      <c r="B697" s="5" t="s">
        <v>1726</v>
      </c>
      <c r="F697" s="5">
        <v>0</v>
      </c>
      <c r="G697" s="5">
        <v>506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</row>
    <row r="698" spans="1:19" x14ac:dyDescent="0.25">
      <c r="A698" s="5" t="s">
        <v>1727</v>
      </c>
      <c r="B698" s="5" t="s">
        <v>1728</v>
      </c>
      <c r="C698" s="5">
        <v>44591.833379629628</v>
      </c>
      <c r="D698" s="5">
        <v>44591.854166666664</v>
      </c>
      <c r="E698" s="5" t="s">
        <v>482</v>
      </c>
      <c r="F698" s="5">
        <v>545</v>
      </c>
      <c r="G698" s="5">
        <v>0</v>
      </c>
      <c r="H698" s="5">
        <v>12.46</v>
      </c>
      <c r="I698" s="5">
        <v>773</v>
      </c>
      <c r="J698" s="5">
        <v>521</v>
      </c>
      <c r="K698" s="5">
        <v>302</v>
      </c>
      <c r="L698" s="5">
        <v>110</v>
      </c>
      <c r="M698" s="5">
        <v>80</v>
      </c>
      <c r="N698" s="5">
        <v>77</v>
      </c>
      <c r="O698" s="5">
        <v>61</v>
      </c>
      <c r="P698" s="5">
        <v>30.5</v>
      </c>
      <c r="Q698" s="5">
        <v>24.9</v>
      </c>
      <c r="R698" s="5">
        <v>0</v>
      </c>
      <c r="S698" s="5">
        <v>0</v>
      </c>
    </row>
    <row r="699" spans="1:19" x14ac:dyDescent="0.25">
      <c r="A699" s="5" t="s">
        <v>1729</v>
      </c>
      <c r="B699" s="5" t="s">
        <v>1730</v>
      </c>
      <c r="F699" s="5">
        <v>0</v>
      </c>
      <c r="G699" s="5">
        <v>438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</row>
    <row r="700" spans="1:19" x14ac:dyDescent="0.25">
      <c r="A700" s="5" t="s">
        <v>1731</v>
      </c>
      <c r="B700" s="5" t="s">
        <v>1732</v>
      </c>
      <c r="F700" s="5">
        <v>0</v>
      </c>
      <c r="G700" s="5">
        <v>400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</row>
    <row r="701" spans="1:19" x14ac:dyDescent="0.25">
      <c r="A701" s="5" t="s">
        <v>1733</v>
      </c>
      <c r="B701" s="5" t="s">
        <v>1734</v>
      </c>
      <c r="F701" s="5">
        <v>0</v>
      </c>
      <c r="G701" s="5">
        <v>360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</row>
    <row r="702" spans="1:19" x14ac:dyDescent="0.25">
      <c r="A702" s="5" t="s">
        <v>1735</v>
      </c>
      <c r="B702" s="5" t="s">
        <v>1736</v>
      </c>
      <c r="F702" s="5">
        <v>0</v>
      </c>
      <c r="G702" s="5">
        <v>330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</row>
    <row r="703" spans="1:19" x14ac:dyDescent="0.25">
      <c r="A703" s="5" t="s">
        <v>1737</v>
      </c>
      <c r="B703" s="5" t="s">
        <v>1738</v>
      </c>
      <c r="F703" s="5">
        <v>0</v>
      </c>
      <c r="G703" s="5">
        <v>475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</row>
    <row r="704" spans="1:19" x14ac:dyDescent="0.25">
      <c r="A704" s="5" t="s">
        <v>1739</v>
      </c>
      <c r="B704" s="5" t="s">
        <v>1740</v>
      </c>
      <c r="F704" s="5">
        <v>0</v>
      </c>
      <c r="G704" s="5">
        <v>439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</row>
    <row r="705" spans="1:19" x14ac:dyDescent="0.25">
      <c r="A705" s="5" t="s">
        <v>1741</v>
      </c>
      <c r="B705" s="5" t="s">
        <v>1742</v>
      </c>
      <c r="F705" s="5">
        <v>0</v>
      </c>
      <c r="G705" s="5">
        <v>404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</row>
    <row r="706" spans="1:19" x14ac:dyDescent="0.25">
      <c r="A706" s="5" t="s">
        <v>1743</v>
      </c>
      <c r="B706" s="5" t="s">
        <v>1744</v>
      </c>
      <c r="F706" s="5">
        <v>0</v>
      </c>
      <c r="G706" s="5">
        <v>411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</row>
    <row r="707" spans="1:19" x14ac:dyDescent="0.25">
      <c r="A707" s="5" t="s">
        <v>1745</v>
      </c>
      <c r="B707" s="5" t="s">
        <v>1746</v>
      </c>
      <c r="F707" s="5">
        <v>0</v>
      </c>
      <c r="G707" s="5">
        <v>301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</row>
    <row r="708" spans="1:19" x14ac:dyDescent="0.25">
      <c r="A708" s="5" t="s">
        <v>1747</v>
      </c>
      <c r="B708" s="5" t="s">
        <v>1748</v>
      </c>
      <c r="F708" s="5">
        <v>0</v>
      </c>
      <c r="G708" s="5">
        <v>458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</row>
    <row r="709" spans="1:19" x14ac:dyDescent="0.25">
      <c r="A709" s="5" t="s">
        <v>1749</v>
      </c>
      <c r="B709" s="5" t="s">
        <v>1750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</row>
    <row r="710" spans="1:19" x14ac:dyDescent="0.25">
      <c r="A710" s="5" t="s">
        <v>1751</v>
      </c>
      <c r="B710" s="5" t="s">
        <v>1752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</row>
    <row r="711" spans="1:19" x14ac:dyDescent="0.25">
      <c r="A711" s="5" t="s">
        <v>1753</v>
      </c>
      <c r="B711" s="5" t="s">
        <v>1754</v>
      </c>
      <c r="F711" s="5">
        <v>0</v>
      </c>
      <c r="G711" s="5">
        <v>546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</row>
    <row r="712" spans="1:19" x14ac:dyDescent="0.25">
      <c r="A712" s="5" t="s">
        <v>1755</v>
      </c>
      <c r="B712" s="5" t="s">
        <v>1756</v>
      </c>
      <c r="F712" s="5">
        <v>0</v>
      </c>
      <c r="G712" s="5">
        <v>364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</row>
    <row r="713" spans="1:19" x14ac:dyDescent="0.25">
      <c r="A713" s="5" t="s">
        <v>385</v>
      </c>
      <c r="B713" s="5" t="s">
        <v>1757</v>
      </c>
      <c r="C713" s="5">
        <v>44623.498912037037</v>
      </c>
      <c r="D713" s="5">
        <v>44623.519745370373</v>
      </c>
      <c r="E713" s="5" t="s">
        <v>482</v>
      </c>
      <c r="F713" s="5">
        <v>337</v>
      </c>
      <c r="G713" s="5">
        <v>0</v>
      </c>
      <c r="H713" s="5">
        <v>10.35</v>
      </c>
      <c r="I713" s="5">
        <v>0</v>
      </c>
      <c r="J713" s="5">
        <v>329</v>
      </c>
      <c r="K713" s="5">
        <v>187</v>
      </c>
      <c r="L713" s="5">
        <v>113</v>
      </c>
      <c r="M713" s="5">
        <v>76</v>
      </c>
      <c r="N713" s="5">
        <v>80</v>
      </c>
      <c r="O713" s="5">
        <v>48</v>
      </c>
      <c r="P713" s="5">
        <v>25.8</v>
      </c>
      <c r="Q713" s="5">
        <v>20.7</v>
      </c>
      <c r="R713" s="5">
        <v>172</v>
      </c>
      <c r="S713" s="5">
        <v>150</v>
      </c>
    </row>
    <row r="714" spans="1:19" x14ac:dyDescent="0.25">
      <c r="A714" s="5" t="s">
        <v>53</v>
      </c>
      <c r="B714" s="5" t="s">
        <v>1758</v>
      </c>
      <c r="C714" s="5">
        <v>44623.954305555555</v>
      </c>
      <c r="D714" s="5">
        <v>44623.975127314814</v>
      </c>
      <c r="E714" s="5" t="s">
        <v>482</v>
      </c>
      <c r="F714" s="5">
        <v>426</v>
      </c>
      <c r="G714" s="5">
        <v>403</v>
      </c>
      <c r="H714" s="5">
        <v>11.32</v>
      </c>
      <c r="I714" s="5">
        <v>588</v>
      </c>
      <c r="J714" s="5">
        <v>458</v>
      </c>
      <c r="K714" s="5">
        <v>236</v>
      </c>
      <c r="L714" s="5">
        <v>115</v>
      </c>
      <c r="M714" s="5">
        <v>73</v>
      </c>
      <c r="N714" s="5">
        <v>78</v>
      </c>
      <c r="O714" s="5">
        <v>60</v>
      </c>
      <c r="P714" s="5">
        <v>29.1</v>
      </c>
      <c r="Q714" s="5">
        <v>22.6</v>
      </c>
      <c r="R714" s="5">
        <v>0</v>
      </c>
      <c r="S714" s="5">
        <v>0</v>
      </c>
    </row>
    <row r="715" spans="1:19" x14ac:dyDescent="0.25">
      <c r="A715" s="5" t="s">
        <v>1759</v>
      </c>
      <c r="B715" s="5" t="s">
        <v>1760</v>
      </c>
      <c r="F715" s="5">
        <v>0</v>
      </c>
      <c r="G715" s="5">
        <v>424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</row>
    <row r="716" spans="1:19" x14ac:dyDescent="0.25">
      <c r="A716" s="5" t="s">
        <v>1761</v>
      </c>
      <c r="B716" s="5" t="s">
        <v>1762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</row>
    <row r="717" spans="1:19" x14ac:dyDescent="0.25">
      <c r="A717" s="5" t="s">
        <v>1763</v>
      </c>
      <c r="B717" s="5" t="s">
        <v>1764</v>
      </c>
      <c r="C717" s="5">
        <v>44614.182245370372</v>
      </c>
      <c r="D717" s="5">
        <v>44614.203043981484</v>
      </c>
      <c r="E717" s="5" t="s">
        <v>482</v>
      </c>
      <c r="F717" s="5">
        <v>201</v>
      </c>
      <c r="G717" s="5">
        <v>287</v>
      </c>
      <c r="H717" s="5">
        <v>8.2899999999999991</v>
      </c>
      <c r="I717" s="5">
        <v>570</v>
      </c>
      <c r="J717" s="5">
        <v>337</v>
      </c>
      <c r="K717" s="5">
        <v>111</v>
      </c>
      <c r="L717" s="5">
        <v>124</v>
      </c>
      <c r="M717" s="5">
        <v>82</v>
      </c>
      <c r="N717" s="5">
        <v>63</v>
      </c>
      <c r="O717" s="5">
        <v>43</v>
      </c>
      <c r="P717" s="5">
        <v>26</v>
      </c>
      <c r="Q717" s="5">
        <v>16.600000000000001</v>
      </c>
      <c r="R717" s="5">
        <v>188</v>
      </c>
      <c r="S717" s="5">
        <v>163</v>
      </c>
    </row>
    <row r="718" spans="1:19" x14ac:dyDescent="0.25">
      <c r="A718" s="5" t="s">
        <v>118</v>
      </c>
      <c r="B718" s="5" t="s">
        <v>1765</v>
      </c>
      <c r="C718" s="5">
        <v>44624.087152777778</v>
      </c>
      <c r="D718" s="5">
        <v>44624.107974537037</v>
      </c>
      <c r="E718" s="5" t="s">
        <v>482</v>
      </c>
      <c r="F718" s="5">
        <v>332</v>
      </c>
      <c r="G718" s="5">
        <v>351</v>
      </c>
      <c r="H718" s="5">
        <v>10.14</v>
      </c>
      <c r="I718" s="5">
        <v>462</v>
      </c>
      <c r="J718" s="5">
        <v>431</v>
      </c>
      <c r="K718" s="5">
        <v>185</v>
      </c>
      <c r="L718" s="5">
        <v>118</v>
      </c>
      <c r="M718" s="5">
        <v>78</v>
      </c>
      <c r="N718" s="5">
        <v>82</v>
      </c>
      <c r="O718" s="5">
        <v>51</v>
      </c>
      <c r="P718" s="5">
        <v>28.4</v>
      </c>
      <c r="Q718" s="5">
        <v>20.3</v>
      </c>
      <c r="R718" s="5">
        <v>0</v>
      </c>
      <c r="S718" s="5">
        <v>0</v>
      </c>
    </row>
    <row r="719" spans="1:19" x14ac:dyDescent="0.25">
      <c r="A719" s="5" t="s">
        <v>1766</v>
      </c>
      <c r="B719" s="5" t="s">
        <v>1767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</row>
    <row r="720" spans="1:19" x14ac:dyDescent="0.25">
      <c r="A720" s="5" t="s">
        <v>130</v>
      </c>
      <c r="B720" s="5" t="s">
        <v>1768</v>
      </c>
      <c r="C720" s="5">
        <v>44623.642372685186</v>
      </c>
      <c r="D720" s="5">
        <v>44623.663194444445</v>
      </c>
      <c r="E720" s="5" t="s">
        <v>482</v>
      </c>
      <c r="F720" s="5">
        <v>240</v>
      </c>
      <c r="G720" s="5">
        <v>0</v>
      </c>
      <c r="H720" s="5">
        <v>8.89</v>
      </c>
      <c r="I720" s="5">
        <v>378</v>
      </c>
      <c r="J720" s="5">
        <v>311</v>
      </c>
      <c r="K720" s="5">
        <v>133</v>
      </c>
      <c r="L720" s="5">
        <v>119</v>
      </c>
      <c r="M720" s="5">
        <v>79</v>
      </c>
      <c r="N720" s="5">
        <v>63</v>
      </c>
      <c r="O720" s="5">
        <v>44</v>
      </c>
      <c r="P720" s="5">
        <v>25.2</v>
      </c>
      <c r="Q720" s="5">
        <v>17.8</v>
      </c>
      <c r="R720" s="5">
        <v>168</v>
      </c>
      <c r="S720" s="5">
        <v>133</v>
      </c>
    </row>
    <row r="721" spans="1:19" x14ac:dyDescent="0.25">
      <c r="A721" s="5" t="s">
        <v>1769</v>
      </c>
      <c r="B721" s="5" t="s">
        <v>1770</v>
      </c>
      <c r="F721" s="5">
        <v>0</v>
      </c>
      <c r="G721" s="5">
        <v>468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</row>
    <row r="722" spans="1:19" x14ac:dyDescent="0.25">
      <c r="A722" s="5" t="s">
        <v>1771</v>
      </c>
      <c r="B722" s="5" t="s">
        <v>1772</v>
      </c>
      <c r="F722" s="5">
        <v>0</v>
      </c>
      <c r="G722" s="5">
        <v>554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</row>
    <row r="723" spans="1:19" x14ac:dyDescent="0.25">
      <c r="A723" s="5" t="s">
        <v>1773</v>
      </c>
      <c r="B723" s="5" t="s">
        <v>1774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</row>
    <row r="724" spans="1:19" x14ac:dyDescent="0.25">
      <c r="A724" s="5" t="s">
        <v>1775</v>
      </c>
      <c r="B724" s="5" t="s">
        <v>1776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</row>
    <row r="725" spans="1:19" x14ac:dyDescent="0.25">
      <c r="A725" s="5" t="s">
        <v>1777</v>
      </c>
      <c r="B725" s="5" t="s">
        <v>1778</v>
      </c>
      <c r="C725" s="5">
        <v>44605.678622685184</v>
      </c>
      <c r="D725" s="5">
        <v>44605.699432870373</v>
      </c>
      <c r="E725" s="5" t="s">
        <v>482</v>
      </c>
      <c r="F725" s="5">
        <v>322</v>
      </c>
      <c r="G725" s="5">
        <v>328</v>
      </c>
      <c r="H725" s="5">
        <v>10.220000000000001</v>
      </c>
      <c r="I725" s="5">
        <v>442</v>
      </c>
      <c r="J725" s="5">
        <v>229</v>
      </c>
      <c r="K725" s="5">
        <v>179</v>
      </c>
      <c r="L725" s="5">
        <v>106</v>
      </c>
      <c r="M725" s="5">
        <v>85</v>
      </c>
      <c r="N725" s="5">
        <v>56</v>
      </c>
      <c r="O725" s="5">
        <v>47</v>
      </c>
      <c r="P725" s="5">
        <v>22.5</v>
      </c>
      <c r="Q725" s="5">
        <v>20.399999999999999</v>
      </c>
      <c r="R725" s="5">
        <v>0</v>
      </c>
      <c r="S725" s="5">
        <v>0</v>
      </c>
    </row>
    <row r="726" spans="1:19" x14ac:dyDescent="0.25">
      <c r="A726" s="5" t="s">
        <v>395</v>
      </c>
      <c r="B726" s="5" t="s">
        <v>1779</v>
      </c>
      <c r="C726" s="5">
        <v>44624.149629629632</v>
      </c>
      <c r="D726" s="5">
        <v>44624.170451388891</v>
      </c>
      <c r="E726" s="5" t="s">
        <v>482</v>
      </c>
      <c r="F726" s="5">
        <v>438</v>
      </c>
      <c r="G726" s="5">
        <v>0</v>
      </c>
      <c r="H726" s="5">
        <v>11.41</v>
      </c>
      <c r="I726" s="5">
        <v>534</v>
      </c>
      <c r="J726" s="5">
        <v>512</v>
      </c>
      <c r="K726" s="5">
        <v>243</v>
      </c>
      <c r="L726" s="5">
        <v>119</v>
      </c>
      <c r="M726" s="5">
        <v>78</v>
      </c>
      <c r="N726" s="5">
        <v>80</v>
      </c>
      <c r="O726" s="5">
        <v>57</v>
      </c>
      <c r="P726" s="5">
        <v>30.3</v>
      </c>
      <c r="Q726" s="5">
        <v>22.8</v>
      </c>
      <c r="R726" s="5">
        <v>177</v>
      </c>
      <c r="S726" s="5">
        <v>167</v>
      </c>
    </row>
    <row r="727" spans="1:19" x14ac:dyDescent="0.25">
      <c r="A727" s="5" t="s">
        <v>71</v>
      </c>
      <c r="B727" s="5" t="s">
        <v>1780</v>
      </c>
      <c r="C727" s="5">
        <v>44623.551469907405</v>
      </c>
      <c r="D727" s="5">
        <v>44623.572291666664</v>
      </c>
      <c r="E727" s="5" t="s">
        <v>482</v>
      </c>
      <c r="F727" s="5">
        <v>479</v>
      </c>
      <c r="G727" s="5">
        <v>0</v>
      </c>
      <c r="H727" s="5">
        <v>11.83</v>
      </c>
      <c r="I727" s="5">
        <v>705</v>
      </c>
      <c r="J727" s="5">
        <v>462</v>
      </c>
      <c r="K727" s="5">
        <v>266</v>
      </c>
      <c r="L727" s="5">
        <v>135</v>
      </c>
      <c r="M727" s="5">
        <v>76</v>
      </c>
      <c r="N727" s="5">
        <v>89</v>
      </c>
      <c r="O727" s="5">
        <v>63</v>
      </c>
      <c r="P727" s="5">
        <v>29.2</v>
      </c>
      <c r="Q727" s="5">
        <v>23.6</v>
      </c>
      <c r="R727" s="5">
        <v>0</v>
      </c>
      <c r="S727" s="5">
        <v>0</v>
      </c>
    </row>
    <row r="728" spans="1:19" x14ac:dyDescent="0.25">
      <c r="A728" s="5" t="s">
        <v>1781</v>
      </c>
      <c r="B728" s="5" t="s">
        <v>1782</v>
      </c>
      <c r="F728" s="5">
        <v>0</v>
      </c>
      <c r="G728" s="5">
        <v>318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</row>
    <row r="729" spans="1:19" x14ac:dyDescent="0.25">
      <c r="A729" s="5" t="s">
        <v>1783</v>
      </c>
      <c r="B729" s="5" t="s">
        <v>1784</v>
      </c>
      <c r="C729" s="5">
        <v>44599.474490740744</v>
      </c>
      <c r="D729" s="5">
        <v>44599.495300925926</v>
      </c>
      <c r="E729" s="5" t="s">
        <v>482</v>
      </c>
      <c r="F729" s="5">
        <v>361</v>
      </c>
      <c r="G729" s="5">
        <v>452</v>
      </c>
      <c r="H729" s="5">
        <v>10.61</v>
      </c>
      <c r="I729" s="5">
        <v>558</v>
      </c>
      <c r="J729" s="5">
        <v>479</v>
      </c>
      <c r="K729" s="5">
        <v>201</v>
      </c>
      <c r="L729" s="5">
        <v>131</v>
      </c>
      <c r="M729" s="5">
        <v>82</v>
      </c>
      <c r="N729" s="5">
        <v>71</v>
      </c>
      <c r="O729" s="5">
        <v>51</v>
      </c>
      <c r="P729" s="5">
        <v>29.5</v>
      </c>
      <c r="Q729" s="5">
        <v>21.2</v>
      </c>
      <c r="R729" s="5">
        <v>191</v>
      </c>
      <c r="S729" s="5">
        <v>164</v>
      </c>
    </row>
    <row r="730" spans="1:19" x14ac:dyDescent="0.25">
      <c r="A730" s="5" t="s">
        <v>1785</v>
      </c>
      <c r="B730" s="5" t="s">
        <v>1786</v>
      </c>
      <c r="F730" s="5">
        <v>0</v>
      </c>
      <c r="G730" s="5">
        <v>403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</row>
    <row r="731" spans="1:19" x14ac:dyDescent="0.25">
      <c r="A731" s="5" t="s">
        <v>180</v>
      </c>
      <c r="B731" s="5" t="s">
        <v>1787</v>
      </c>
      <c r="C731" s="5">
        <v>44623.682442129626</v>
      </c>
      <c r="D731" s="5">
        <v>44623.703252314815</v>
      </c>
      <c r="E731" s="5" t="s">
        <v>482</v>
      </c>
      <c r="F731" s="5">
        <v>341</v>
      </c>
      <c r="G731" s="5">
        <v>0</v>
      </c>
      <c r="H731" s="5">
        <v>10.45</v>
      </c>
      <c r="I731" s="5">
        <v>496</v>
      </c>
      <c r="J731" s="5">
        <v>255</v>
      </c>
      <c r="K731" s="5">
        <v>190</v>
      </c>
      <c r="L731" s="5">
        <v>91</v>
      </c>
      <c r="M731" s="5">
        <v>76</v>
      </c>
      <c r="N731" s="5">
        <v>60</v>
      </c>
      <c r="O731" s="5">
        <v>51</v>
      </c>
      <c r="P731" s="5">
        <v>23.5</v>
      </c>
      <c r="Q731" s="5">
        <v>20.9</v>
      </c>
      <c r="R731" s="5">
        <v>169</v>
      </c>
      <c r="S731" s="5">
        <v>157</v>
      </c>
    </row>
    <row r="732" spans="1:19" x14ac:dyDescent="0.25">
      <c r="A732" s="5" t="s">
        <v>1788</v>
      </c>
      <c r="B732" s="5" t="s">
        <v>1789</v>
      </c>
      <c r="F732" s="5">
        <v>0</v>
      </c>
      <c r="G732" s="5">
        <v>433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</row>
    <row r="733" spans="1:19" x14ac:dyDescent="0.25">
      <c r="A733" s="5" t="s">
        <v>1790</v>
      </c>
      <c r="B733" s="5" t="s">
        <v>1791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</row>
    <row r="734" spans="1:19" x14ac:dyDescent="0.25">
      <c r="A734" s="5" t="s">
        <v>1792</v>
      </c>
      <c r="B734" s="5" t="s">
        <v>1793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</row>
    <row r="735" spans="1:19" x14ac:dyDescent="0.25">
      <c r="A735" s="5" t="s">
        <v>1794</v>
      </c>
      <c r="B735" s="5" t="s">
        <v>1795</v>
      </c>
      <c r="F735" s="5">
        <v>0</v>
      </c>
      <c r="G735" s="5">
        <v>407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</row>
    <row r="736" spans="1:19" x14ac:dyDescent="0.25">
      <c r="A736" s="5" t="s">
        <v>1796</v>
      </c>
      <c r="B736" s="5" t="s">
        <v>1797</v>
      </c>
      <c r="C736" s="5">
        <v>44599.054826388892</v>
      </c>
      <c r="D736" s="5">
        <v>44599.075636574074</v>
      </c>
      <c r="E736" s="5" t="s">
        <v>482</v>
      </c>
      <c r="F736" s="5">
        <v>404</v>
      </c>
      <c r="G736" s="5">
        <v>608</v>
      </c>
      <c r="H736" s="5">
        <v>10.65</v>
      </c>
      <c r="I736" s="5">
        <v>389</v>
      </c>
      <c r="J736" s="5">
        <v>772</v>
      </c>
      <c r="K736" s="5">
        <v>224</v>
      </c>
      <c r="L736" s="5">
        <v>113</v>
      </c>
      <c r="M736" s="5">
        <v>78</v>
      </c>
      <c r="N736" s="5">
        <v>82</v>
      </c>
      <c r="O736" s="5">
        <v>53</v>
      </c>
      <c r="P736" s="5">
        <v>35</v>
      </c>
      <c r="Q736" s="5">
        <v>21.3</v>
      </c>
      <c r="R736" s="5">
        <v>164</v>
      </c>
      <c r="S736" s="5">
        <v>135</v>
      </c>
    </row>
    <row r="737" spans="1:19" x14ac:dyDescent="0.25">
      <c r="A737" s="5" t="s">
        <v>1798</v>
      </c>
      <c r="B737" s="5" t="s">
        <v>1799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</row>
    <row r="738" spans="1:19" x14ac:dyDescent="0.25">
      <c r="A738" s="5" t="s">
        <v>1800</v>
      </c>
      <c r="B738" s="5" t="s">
        <v>1801</v>
      </c>
      <c r="F738" s="5">
        <v>0</v>
      </c>
      <c r="G738" s="5">
        <v>350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</row>
    <row r="739" spans="1:19" x14ac:dyDescent="0.25">
      <c r="A739" s="5" t="s">
        <v>51</v>
      </c>
      <c r="B739" s="5" t="s">
        <v>1802</v>
      </c>
      <c r="C739" s="5">
        <v>44623.042002314818</v>
      </c>
      <c r="D739" s="5">
        <v>44623.062824074077</v>
      </c>
      <c r="E739" s="5" t="s">
        <v>482</v>
      </c>
      <c r="F739" s="5">
        <v>559</v>
      </c>
      <c r="G739" s="5">
        <v>618</v>
      </c>
      <c r="H739" s="5">
        <v>12.56</v>
      </c>
      <c r="I739" s="5">
        <v>618</v>
      </c>
      <c r="J739" s="5">
        <v>625</v>
      </c>
      <c r="K739" s="5">
        <v>310</v>
      </c>
      <c r="L739" s="5">
        <v>116</v>
      </c>
      <c r="M739" s="5">
        <v>73</v>
      </c>
      <c r="N739" s="5">
        <v>91</v>
      </c>
      <c r="O739" s="5">
        <v>67</v>
      </c>
      <c r="P739" s="5">
        <v>32.5</v>
      </c>
      <c r="Q739" s="5">
        <v>25.1</v>
      </c>
      <c r="R739" s="5">
        <v>197</v>
      </c>
      <c r="S739" s="5">
        <v>174</v>
      </c>
    </row>
    <row r="740" spans="1:19" x14ac:dyDescent="0.25">
      <c r="A740" s="5" t="s">
        <v>1803</v>
      </c>
      <c r="B740" s="5" t="s">
        <v>1804</v>
      </c>
      <c r="F740" s="5">
        <v>0</v>
      </c>
      <c r="G740" s="5">
        <v>455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</row>
    <row r="741" spans="1:19" x14ac:dyDescent="0.25">
      <c r="A741" s="5" t="s">
        <v>37</v>
      </c>
      <c r="B741" s="5" t="s">
        <v>1805</v>
      </c>
      <c r="C741" s="5">
        <v>44623.044027777774</v>
      </c>
      <c r="D741" s="5">
        <v>44623.064837962964</v>
      </c>
      <c r="E741" s="5" t="s">
        <v>482</v>
      </c>
      <c r="F741" s="5">
        <v>330</v>
      </c>
      <c r="G741" s="5">
        <v>406</v>
      </c>
      <c r="H741" s="5">
        <v>10.23</v>
      </c>
      <c r="I741" s="5">
        <v>603</v>
      </c>
      <c r="J741" s="5">
        <v>312</v>
      </c>
      <c r="K741" s="5">
        <v>183</v>
      </c>
      <c r="L741" s="5">
        <v>124</v>
      </c>
      <c r="M741" s="5">
        <v>77</v>
      </c>
      <c r="N741" s="5">
        <v>70</v>
      </c>
      <c r="O741" s="5">
        <v>51</v>
      </c>
      <c r="P741" s="5">
        <v>25.3</v>
      </c>
      <c r="Q741" s="5">
        <v>20.399999999999999</v>
      </c>
      <c r="R741" s="5">
        <v>185</v>
      </c>
      <c r="S741" s="5">
        <v>171</v>
      </c>
    </row>
    <row r="742" spans="1:19" x14ac:dyDescent="0.25">
      <c r="A742" s="5" t="s">
        <v>1806</v>
      </c>
      <c r="B742" s="5" t="s">
        <v>1807</v>
      </c>
      <c r="F742" s="5">
        <v>0</v>
      </c>
      <c r="G742" s="5">
        <v>352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</row>
    <row r="743" spans="1:19" x14ac:dyDescent="0.25">
      <c r="A743" s="5" t="s">
        <v>1808</v>
      </c>
      <c r="B743" s="5" t="s">
        <v>1809</v>
      </c>
      <c r="F743" s="5">
        <v>0</v>
      </c>
      <c r="G743" s="5">
        <v>358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</row>
    <row r="744" spans="1:19" x14ac:dyDescent="0.25">
      <c r="A744" s="5" t="s">
        <v>1810</v>
      </c>
      <c r="B744" s="5" t="s">
        <v>1811</v>
      </c>
      <c r="F744" s="5">
        <v>0</v>
      </c>
      <c r="G744" s="5">
        <v>333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</row>
    <row r="745" spans="1:19" x14ac:dyDescent="0.25">
      <c r="A745" s="5" t="s">
        <v>1812</v>
      </c>
      <c r="B745" s="5" t="s">
        <v>1813</v>
      </c>
      <c r="C745" s="5">
        <v>44594.917557870373</v>
      </c>
      <c r="D745" s="5">
        <v>44594.938368055555</v>
      </c>
      <c r="E745" s="5" t="s">
        <v>482</v>
      </c>
      <c r="F745" s="5">
        <v>360</v>
      </c>
      <c r="G745" s="5">
        <v>444</v>
      </c>
      <c r="H745" s="5">
        <v>10.56</v>
      </c>
      <c r="I745" s="5">
        <v>501</v>
      </c>
      <c r="J745" s="5">
        <v>371</v>
      </c>
      <c r="K745" s="5">
        <v>200</v>
      </c>
      <c r="L745" s="5">
        <v>120</v>
      </c>
      <c r="M745" s="5">
        <v>79</v>
      </c>
      <c r="N745" s="5">
        <v>70</v>
      </c>
      <c r="O745" s="5">
        <v>52</v>
      </c>
      <c r="P745" s="5">
        <v>26.9</v>
      </c>
      <c r="Q745" s="5">
        <v>21.1</v>
      </c>
      <c r="R745" s="5">
        <v>0</v>
      </c>
      <c r="S745" s="5">
        <v>0</v>
      </c>
    </row>
    <row r="746" spans="1:19" x14ac:dyDescent="0.25">
      <c r="A746" s="5" t="s">
        <v>1814</v>
      </c>
      <c r="B746" s="5" t="s">
        <v>1815</v>
      </c>
      <c r="F746" s="5">
        <v>0</v>
      </c>
      <c r="G746" s="5">
        <v>292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</row>
    <row r="747" spans="1:19" x14ac:dyDescent="0.25">
      <c r="A747" s="5" t="s">
        <v>1816</v>
      </c>
      <c r="B747" s="5" t="s">
        <v>1817</v>
      </c>
      <c r="F747" s="5">
        <v>0</v>
      </c>
      <c r="G747" s="5">
        <v>442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</row>
    <row r="748" spans="1:19" x14ac:dyDescent="0.25">
      <c r="A748" s="5" t="s">
        <v>1818</v>
      </c>
      <c r="B748" s="5" t="s">
        <v>1819</v>
      </c>
      <c r="F748" s="5">
        <v>0</v>
      </c>
      <c r="G748" s="5">
        <v>555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</row>
    <row r="749" spans="1:19" x14ac:dyDescent="0.25">
      <c r="A749" s="5" t="s">
        <v>1820</v>
      </c>
      <c r="B749" s="5" t="s">
        <v>1821</v>
      </c>
      <c r="C749" s="5">
        <v>44598.696481481478</v>
      </c>
      <c r="D749" s="5">
        <v>44598.717280092591</v>
      </c>
      <c r="E749" s="5" t="s">
        <v>482</v>
      </c>
      <c r="F749" s="5">
        <v>356</v>
      </c>
      <c r="G749" s="5">
        <v>421</v>
      </c>
      <c r="H749" s="5">
        <v>10.53</v>
      </c>
      <c r="I749" s="5">
        <v>557</v>
      </c>
      <c r="J749" s="5">
        <v>496</v>
      </c>
      <c r="K749" s="5">
        <v>198</v>
      </c>
      <c r="L749" s="5">
        <v>111</v>
      </c>
      <c r="M749" s="5">
        <v>70</v>
      </c>
      <c r="N749" s="5">
        <v>73</v>
      </c>
      <c r="O749" s="5">
        <v>56</v>
      </c>
      <c r="P749" s="5">
        <v>29.9</v>
      </c>
      <c r="Q749" s="5">
        <v>21.1</v>
      </c>
      <c r="R749" s="5">
        <v>181</v>
      </c>
      <c r="S749" s="5">
        <v>162</v>
      </c>
    </row>
    <row r="750" spans="1:19" x14ac:dyDescent="0.25">
      <c r="A750" s="5" t="s">
        <v>43</v>
      </c>
      <c r="B750" s="5" t="s">
        <v>1822</v>
      </c>
      <c r="C750" s="5">
        <v>44623.053425925929</v>
      </c>
      <c r="D750" s="5">
        <v>44623.074247685188</v>
      </c>
      <c r="E750" s="5" t="s">
        <v>482</v>
      </c>
      <c r="F750" s="5">
        <v>319</v>
      </c>
      <c r="G750" s="5">
        <v>0</v>
      </c>
      <c r="H750" s="5">
        <v>10.16</v>
      </c>
      <c r="I750" s="5">
        <v>474</v>
      </c>
      <c r="J750" s="5">
        <v>336</v>
      </c>
      <c r="K750" s="5">
        <v>177</v>
      </c>
      <c r="L750" s="5">
        <v>111</v>
      </c>
      <c r="M750" s="5">
        <v>78</v>
      </c>
      <c r="N750" s="5">
        <v>90</v>
      </c>
      <c r="O750" s="5">
        <v>51</v>
      </c>
      <c r="P750" s="5">
        <v>26</v>
      </c>
      <c r="Q750" s="5">
        <v>20.3</v>
      </c>
      <c r="R750" s="5">
        <v>159</v>
      </c>
      <c r="S750" s="5">
        <v>147</v>
      </c>
    </row>
    <row r="751" spans="1:19" x14ac:dyDescent="0.25">
      <c r="A751" s="5" t="s">
        <v>1823</v>
      </c>
      <c r="B751" s="5" t="s">
        <v>1824</v>
      </c>
      <c r="F751" s="5">
        <v>0</v>
      </c>
      <c r="G751" s="5">
        <v>472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</row>
    <row r="752" spans="1:19" x14ac:dyDescent="0.25">
      <c r="A752" s="5" t="s">
        <v>1825</v>
      </c>
      <c r="B752" s="5" t="s">
        <v>1826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</row>
    <row r="753" spans="1:19" x14ac:dyDescent="0.25">
      <c r="A753" s="5" t="s">
        <v>1827</v>
      </c>
      <c r="B753" s="5" t="s">
        <v>1828</v>
      </c>
      <c r="F753" s="5">
        <v>0</v>
      </c>
      <c r="G753" s="5">
        <v>320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</row>
    <row r="754" spans="1:19" x14ac:dyDescent="0.25">
      <c r="A754" s="5" t="s">
        <v>1829</v>
      </c>
      <c r="B754" s="5" t="s">
        <v>1830</v>
      </c>
      <c r="F754" s="5">
        <v>0</v>
      </c>
      <c r="G754" s="5">
        <v>419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</row>
    <row r="755" spans="1:19" x14ac:dyDescent="0.25">
      <c r="A755" s="5" t="s">
        <v>1831</v>
      </c>
      <c r="B755" s="5" t="s">
        <v>1832</v>
      </c>
      <c r="F755" s="5">
        <v>0</v>
      </c>
      <c r="G755" s="5">
        <v>593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</row>
    <row r="756" spans="1:19" x14ac:dyDescent="0.25">
      <c r="A756" s="5" t="s">
        <v>1833</v>
      </c>
      <c r="B756" s="5" t="s">
        <v>1834</v>
      </c>
      <c r="F756" s="5">
        <v>0</v>
      </c>
      <c r="G756" s="5">
        <v>431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</row>
    <row r="757" spans="1:19" x14ac:dyDescent="0.25">
      <c r="A757" s="5" t="s">
        <v>1835</v>
      </c>
      <c r="B757" s="5" t="s">
        <v>1836</v>
      </c>
      <c r="C757" s="5">
        <v>44611.568449074075</v>
      </c>
      <c r="D757" s="5">
        <v>44611.589259259257</v>
      </c>
      <c r="E757" s="5" t="s">
        <v>482</v>
      </c>
      <c r="F757" s="5">
        <v>304</v>
      </c>
      <c r="G757" s="5">
        <v>434</v>
      </c>
      <c r="H757" s="5">
        <v>9.7899999999999991</v>
      </c>
      <c r="I757" s="5">
        <v>420</v>
      </c>
      <c r="J757" s="5">
        <v>513</v>
      </c>
      <c r="K757" s="5">
        <v>169</v>
      </c>
      <c r="L757" s="5">
        <v>139</v>
      </c>
      <c r="M757" s="5">
        <v>82</v>
      </c>
      <c r="N757" s="5">
        <v>86</v>
      </c>
      <c r="O757" s="5">
        <v>47</v>
      </c>
      <c r="P757" s="5">
        <v>30.3</v>
      </c>
      <c r="Q757" s="5">
        <v>19.600000000000001</v>
      </c>
      <c r="R757" s="5">
        <v>0</v>
      </c>
      <c r="S757" s="5">
        <v>0</v>
      </c>
    </row>
    <row r="758" spans="1:19" x14ac:dyDescent="0.25">
      <c r="A758" s="5" t="s">
        <v>1837</v>
      </c>
      <c r="B758" s="5" t="s">
        <v>1838</v>
      </c>
      <c r="F758" s="5">
        <v>0</v>
      </c>
      <c r="G758" s="5">
        <v>282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</row>
    <row r="759" spans="1:19" x14ac:dyDescent="0.25">
      <c r="A759" s="5" t="s">
        <v>1839</v>
      </c>
      <c r="B759" s="5" t="s">
        <v>1840</v>
      </c>
      <c r="F759" s="5">
        <v>0</v>
      </c>
      <c r="G759" s="5">
        <v>322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</row>
    <row r="760" spans="1:19" x14ac:dyDescent="0.25">
      <c r="A760" s="5" t="s">
        <v>1841</v>
      </c>
      <c r="B760" s="5" t="s">
        <v>1842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</row>
    <row r="761" spans="1:19" x14ac:dyDescent="0.25">
      <c r="A761" s="5" t="s">
        <v>1843</v>
      </c>
      <c r="B761" s="5" t="s">
        <v>1844</v>
      </c>
      <c r="F761" s="5">
        <v>0</v>
      </c>
      <c r="G761" s="5">
        <v>355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</row>
    <row r="762" spans="1:19" x14ac:dyDescent="0.25">
      <c r="A762" s="5" t="s">
        <v>1845</v>
      </c>
      <c r="B762" s="5" t="s">
        <v>1846</v>
      </c>
      <c r="F762" s="5">
        <v>0</v>
      </c>
      <c r="G762" s="5">
        <v>273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</row>
    <row r="763" spans="1:19" x14ac:dyDescent="0.25">
      <c r="A763" s="5" t="s">
        <v>1847</v>
      </c>
      <c r="B763" s="5" t="s">
        <v>1848</v>
      </c>
      <c r="F763" s="5">
        <v>0</v>
      </c>
      <c r="G763" s="5">
        <v>431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</row>
    <row r="764" spans="1:19" x14ac:dyDescent="0.25">
      <c r="A764" s="5" t="s">
        <v>1849</v>
      </c>
      <c r="B764" s="5" t="s">
        <v>1850</v>
      </c>
      <c r="F764" s="5">
        <v>0</v>
      </c>
      <c r="G764" s="5">
        <v>586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</row>
    <row r="765" spans="1:19" x14ac:dyDescent="0.25">
      <c r="A765" s="5" t="s">
        <v>1851</v>
      </c>
      <c r="B765" s="5" t="s">
        <v>1852</v>
      </c>
      <c r="F765" s="5">
        <v>0</v>
      </c>
      <c r="G765" s="5">
        <v>488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</row>
    <row r="766" spans="1:19" x14ac:dyDescent="0.25">
      <c r="A766" s="5" t="s">
        <v>1853</v>
      </c>
      <c r="B766" s="5" t="s">
        <v>1854</v>
      </c>
      <c r="F766" s="5">
        <v>0</v>
      </c>
      <c r="G766" s="5">
        <v>334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</row>
    <row r="767" spans="1:19" x14ac:dyDescent="0.25">
      <c r="A767" s="5" t="s">
        <v>1855</v>
      </c>
      <c r="B767" s="5" t="s">
        <v>1856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</row>
    <row r="768" spans="1:19" x14ac:dyDescent="0.25">
      <c r="A768" s="5" t="s">
        <v>222</v>
      </c>
      <c r="B768" s="5" t="s">
        <v>1857</v>
      </c>
      <c r="C768" s="5">
        <v>44623.690891203703</v>
      </c>
      <c r="D768" s="5">
        <v>44623.711689814816</v>
      </c>
      <c r="E768" s="5" t="s">
        <v>482</v>
      </c>
      <c r="F768" s="5">
        <v>488</v>
      </c>
      <c r="G768" s="5">
        <v>503</v>
      </c>
      <c r="H768" s="5">
        <v>11.83</v>
      </c>
      <c r="I768" s="5">
        <v>707</v>
      </c>
      <c r="J768" s="5">
        <v>502</v>
      </c>
      <c r="K768" s="5">
        <v>271</v>
      </c>
      <c r="L768" s="5">
        <v>117</v>
      </c>
      <c r="M768" s="5">
        <v>77</v>
      </c>
      <c r="N768" s="5">
        <v>82</v>
      </c>
      <c r="O768" s="5">
        <v>60</v>
      </c>
      <c r="P768" s="5">
        <v>30</v>
      </c>
      <c r="Q768" s="5">
        <v>23.7</v>
      </c>
      <c r="R768" s="5">
        <v>0</v>
      </c>
      <c r="S768" s="5">
        <v>0</v>
      </c>
    </row>
    <row r="769" spans="1:19" x14ac:dyDescent="0.25">
      <c r="A769" s="5" t="s">
        <v>1858</v>
      </c>
      <c r="B769" s="5" t="s">
        <v>1859</v>
      </c>
      <c r="F769" s="5">
        <v>0</v>
      </c>
      <c r="G769" s="5">
        <v>314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</row>
    <row r="770" spans="1:19" x14ac:dyDescent="0.25">
      <c r="A770" s="5" t="s">
        <v>1860</v>
      </c>
      <c r="B770" s="5" t="s">
        <v>1861</v>
      </c>
      <c r="F770" s="5">
        <v>0</v>
      </c>
      <c r="G770" s="5">
        <v>566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</row>
    <row r="771" spans="1:19" x14ac:dyDescent="0.25">
      <c r="A771" s="5" t="s">
        <v>1862</v>
      </c>
      <c r="B771" s="5" t="s">
        <v>1863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</row>
    <row r="772" spans="1:19" x14ac:dyDescent="0.25">
      <c r="A772" s="5" t="s">
        <v>1864</v>
      </c>
      <c r="B772" s="5" t="s">
        <v>1865</v>
      </c>
      <c r="F772" s="5">
        <v>0</v>
      </c>
      <c r="G772" s="5">
        <v>374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</row>
    <row r="773" spans="1:19" x14ac:dyDescent="0.25">
      <c r="A773" s="5" t="s">
        <v>1866</v>
      </c>
      <c r="B773" s="5" t="s">
        <v>1867</v>
      </c>
      <c r="F773" s="5">
        <v>0</v>
      </c>
      <c r="G773" s="5">
        <v>330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</row>
    <row r="774" spans="1:19" x14ac:dyDescent="0.25">
      <c r="A774" s="5" t="s">
        <v>1868</v>
      </c>
      <c r="B774" s="5" t="s">
        <v>1869</v>
      </c>
      <c r="F774" s="5">
        <v>0</v>
      </c>
      <c r="G774" s="5">
        <v>351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</row>
    <row r="775" spans="1:19" x14ac:dyDescent="0.25">
      <c r="A775" s="5" t="s">
        <v>1870</v>
      </c>
      <c r="B775" s="5" t="s">
        <v>1871</v>
      </c>
      <c r="C775" s="5">
        <v>44594.704884259256</v>
      </c>
      <c r="D775" s="5">
        <v>44594.725671296299</v>
      </c>
      <c r="E775" s="5" t="s">
        <v>482</v>
      </c>
      <c r="F775" s="5">
        <v>324</v>
      </c>
      <c r="G775" s="5">
        <v>374</v>
      </c>
      <c r="H775" s="5">
        <v>10.18</v>
      </c>
      <c r="I775" s="5">
        <v>590</v>
      </c>
      <c r="J775" s="5">
        <v>360</v>
      </c>
      <c r="K775" s="5">
        <v>180</v>
      </c>
      <c r="L775" s="5">
        <v>118</v>
      </c>
      <c r="M775" s="5">
        <v>78</v>
      </c>
      <c r="N775" s="5">
        <v>66</v>
      </c>
      <c r="O775" s="5">
        <v>50</v>
      </c>
      <c r="P775" s="5">
        <v>26.6</v>
      </c>
      <c r="Q775" s="5">
        <v>20.399999999999999</v>
      </c>
      <c r="R775" s="5">
        <v>179</v>
      </c>
      <c r="S775" s="5">
        <v>166</v>
      </c>
    </row>
    <row r="776" spans="1:19" x14ac:dyDescent="0.25">
      <c r="A776" s="5" t="s">
        <v>1872</v>
      </c>
      <c r="B776" s="5" t="s">
        <v>1873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</row>
    <row r="777" spans="1:19" x14ac:dyDescent="0.25">
      <c r="A777" s="5" t="s">
        <v>1874</v>
      </c>
      <c r="B777" s="5" t="s">
        <v>1875</v>
      </c>
      <c r="C777" s="5">
        <v>44621.552754629629</v>
      </c>
      <c r="D777" s="5">
        <v>44621.573576388888</v>
      </c>
      <c r="E777" s="5" t="s">
        <v>482</v>
      </c>
      <c r="F777" s="5">
        <v>207</v>
      </c>
      <c r="G777" s="5">
        <v>302</v>
      </c>
      <c r="H777" s="5">
        <v>8.4499999999999993</v>
      </c>
      <c r="I777" s="5">
        <v>537</v>
      </c>
      <c r="J777" s="5">
        <v>289</v>
      </c>
      <c r="K777" s="5">
        <v>115</v>
      </c>
      <c r="L777" s="5">
        <v>122</v>
      </c>
      <c r="M777" s="5">
        <v>78</v>
      </c>
      <c r="N777" s="5">
        <v>69</v>
      </c>
      <c r="O777" s="5">
        <v>45</v>
      </c>
      <c r="P777" s="5">
        <v>24.6</v>
      </c>
      <c r="Q777" s="5">
        <v>16.899999999999999</v>
      </c>
      <c r="R777" s="5">
        <v>172</v>
      </c>
      <c r="S777" s="5">
        <v>148</v>
      </c>
    </row>
    <row r="778" spans="1:19" x14ac:dyDescent="0.25">
      <c r="A778" s="5" t="s">
        <v>1876</v>
      </c>
      <c r="B778" s="5" t="s">
        <v>1877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</row>
    <row r="779" spans="1:19" x14ac:dyDescent="0.25">
      <c r="A779" s="5" t="s">
        <v>333</v>
      </c>
      <c r="B779" s="5" t="s">
        <v>1878</v>
      </c>
      <c r="C779" s="5">
        <v>44623.397824074076</v>
      </c>
      <c r="D779" s="5">
        <v>44623.418645833335</v>
      </c>
      <c r="E779" s="5" t="s">
        <v>482</v>
      </c>
      <c r="F779" s="5">
        <v>368</v>
      </c>
      <c r="G779" s="5">
        <v>0</v>
      </c>
      <c r="H779" s="5">
        <v>10.73</v>
      </c>
      <c r="I779" s="5">
        <v>546</v>
      </c>
      <c r="J779" s="5">
        <v>367</v>
      </c>
      <c r="K779" s="5">
        <v>205</v>
      </c>
      <c r="L779" s="5">
        <v>92</v>
      </c>
      <c r="M779" s="5">
        <v>66</v>
      </c>
      <c r="N779" s="5">
        <v>81</v>
      </c>
      <c r="O779" s="5">
        <v>59</v>
      </c>
      <c r="P779" s="5">
        <v>26.8</v>
      </c>
      <c r="Q779" s="5">
        <v>21.4</v>
      </c>
      <c r="R779" s="5">
        <v>0</v>
      </c>
      <c r="S779" s="5">
        <v>0</v>
      </c>
    </row>
    <row r="780" spans="1:19" x14ac:dyDescent="0.25">
      <c r="A780" s="5" t="s">
        <v>1879</v>
      </c>
      <c r="B780" s="5" t="s">
        <v>1880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</row>
    <row r="781" spans="1:19" x14ac:dyDescent="0.25">
      <c r="A781" s="5" t="s">
        <v>146</v>
      </c>
      <c r="B781" s="5" t="s">
        <v>1881</v>
      </c>
      <c r="C781" s="5">
        <v>44624.147187499999</v>
      </c>
      <c r="D781" s="5">
        <v>44624.167986111112</v>
      </c>
      <c r="E781" s="5" t="s">
        <v>482</v>
      </c>
      <c r="F781" s="5">
        <v>273</v>
      </c>
      <c r="G781" s="5">
        <v>0</v>
      </c>
      <c r="H781" s="5">
        <v>9.43</v>
      </c>
      <c r="I781" s="5">
        <v>400</v>
      </c>
      <c r="J781" s="5">
        <v>351</v>
      </c>
      <c r="K781" s="5">
        <v>152</v>
      </c>
      <c r="L781" s="5">
        <v>117</v>
      </c>
      <c r="M781" s="5">
        <v>75</v>
      </c>
      <c r="N781" s="5">
        <v>67</v>
      </c>
      <c r="O781" s="5">
        <v>48</v>
      </c>
      <c r="P781" s="5">
        <v>26.4</v>
      </c>
      <c r="Q781" s="5">
        <v>18.899999999999999</v>
      </c>
      <c r="R781" s="5">
        <v>0</v>
      </c>
      <c r="S781" s="5">
        <v>0</v>
      </c>
    </row>
    <row r="782" spans="1:19" x14ac:dyDescent="0.25">
      <c r="A782" s="5" t="s">
        <v>1882</v>
      </c>
      <c r="B782" s="5" t="s">
        <v>1883</v>
      </c>
      <c r="F782" s="5">
        <v>0</v>
      </c>
      <c r="G782" s="5">
        <v>302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</row>
    <row r="783" spans="1:19" x14ac:dyDescent="0.25">
      <c r="A783" s="5" t="s">
        <v>190</v>
      </c>
      <c r="B783" s="5" t="s">
        <v>1884</v>
      </c>
      <c r="C783" s="5">
        <v>44623.487442129626</v>
      </c>
      <c r="D783" s="5">
        <v>44623.508229166669</v>
      </c>
      <c r="E783" s="5" t="s">
        <v>482</v>
      </c>
      <c r="F783" s="5">
        <v>230</v>
      </c>
      <c r="G783" s="5">
        <v>0</v>
      </c>
      <c r="H783" s="5">
        <v>8.89</v>
      </c>
      <c r="I783" s="5">
        <v>0</v>
      </c>
      <c r="J783" s="5">
        <v>267</v>
      </c>
      <c r="K783" s="5">
        <v>128</v>
      </c>
      <c r="L783" s="5">
        <v>134</v>
      </c>
      <c r="M783" s="5">
        <v>80</v>
      </c>
      <c r="N783" s="5">
        <v>63</v>
      </c>
      <c r="O783" s="5">
        <v>43</v>
      </c>
      <c r="P783" s="5">
        <v>23.8</v>
      </c>
      <c r="Q783" s="5">
        <v>17.8</v>
      </c>
      <c r="R783" s="5">
        <v>160</v>
      </c>
      <c r="S783" s="5">
        <v>141</v>
      </c>
    </row>
    <row r="784" spans="1:19" x14ac:dyDescent="0.25">
      <c r="A784" s="5" t="s">
        <v>1885</v>
      </c>
      <c r="B784" s="5" t="s">
        <v>1886</v>
      </c>
      <c r="F784" s="5">
        <v>0</v>
      </c>
      <c r="G784" s="5">
        <v>409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</row>
    <row r="785" spans="1:19" x14ac:dyDescent="0.25">
      <c r="A785" s="5" t="s">
        <v>1887</v>
      </c>
      <c r="B785" s="5" t="s">
        <v>1888</v>
      </c>
      <c r="F785" s="5">
        <v>0</v>
      </c>
      <c r="G785" s="5">
        <v>336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</row>
    <row r="786" spans="1:19" x14ac:dyDescent="0.25">
      <c r="A786" s="5" t="s">
        <v>1889</v>
      </c>
      <c r="B786" s="5" t="s">
        <v>1890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</row>
    <row r="787" spans="1:19" x14ac:dyDescent="0.25">
      <c r="A787" s="5" t="s">
        <v>1891</v>
      </c>
      <c r="B787" s="5" t="s">
        <v>1892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</row>
    <row r="788" spans="1:19" x14ac:dyDescent="0.25">
      <c r="A788" s="5" t="s">
        <v>1893</v>
      </c>
      <c r="B788" s="5" t="s">
        <v>1894</v>
      </c>
      <c r="F788" s="5">
        <v>0</v>
      </c>
      <c r="G788" s="5">
        <v>440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</row>
    <row r="789" spans="1:19" x14ac:dyDescent="0.25">
      <c r="A789" s="5" t="s">
        <v>1895</v>
      </c>
      <c r="B789" s="5" t="s">
        <v>1896</v>
      </c>
      <c r="F789" s="5">
        <v>0</v>
      </c>
      <c r="G789" s="5">
        <v>600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</row>
    <row r="790" spans="1:19" x14ac:dyDescent="0.25">
      <c r="A790" s="5" t="s">
        <v>1897</v>
      </c>
      <c r="B790" s="5" t="s">
        <v>1898</v>
      </c>
      <c r="F790" s="5">
        <v>0</v>
      </c>
      <c r="G790" s="5">
        <v>402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</row>
    <row r="791" spans="1:19" x14ac:dyDescent="0.25">
      <c r="A791" s="5" t="s">
        <v>1899</v>
      </c>
      <c r="B791" s="5" t="s">
        <v>1900</v>
      </c>
      <c r="F791" s="5">
        <v>0</v>
      </c>
      <c r="G791" s="5">
        <v>451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</row>
    <row r="792" spans="1:19" x14ac:dyDescent="0.25">
      <c r="A792" s="5" t="s">
        <v>96</v>
      </c>
      <c r="B792" s="5" t="s">
        <v>1901</v>
      </c>
      <c r="C792" s="5">
        <v>44622.832060185188</v>
      </c>
      <c r="D792" s="5">
        <v>44622.852881944447</v>
      </c>
      <c r="E792" s="5" t="s">
        <v>482</v>
      </c>
      <c r="F792" s="5">
        <v>410</v>
      </c>
      <c r="G792" s="5">
        <v>0</v>
      </c>
      <c r="H792" s="5">
        <v>11.22</v>
      </c>
      <c r="I792" s="5">
        <v>638</v>
      </c>
      <c r="J792" s="5">
        <v>309</v>
      </c>
      <c r="K792" s="5">
        <v>228</v>
      </c>
      <c r="L792" s="5">
        <v>103</v>
      </c>
      <c r="M792" s="5">
        <v>78</v>
      </c>
      <c r="N792" s="5">
        <v>64</v>
      </c>
      <c r="O792" s="5">
        <v>55</v>
      </c>
      <c r="P792" s="5">
        <v>25.2</v>
      </c>
      <c r="Q792" s="5">
        <v>22.4</v>
      </c>
      <c r="R792" s="5">
        <v>0</v>
      </c>
      <c r="S792" s="5">
        <v>0</v>
      </c>
    </row>
    <row r="793" spans="1:19" x14ac:dyDescent="0.25">
      <c r="A793" s="5" t="s">
        <v>1902</v>
      </c>
      <c r="B793" s="5" t="s">
        <v>1903</v>
      </c>
      <c r="F793" s="5">
        <v>0</v>
      </c>
      <c r="G793" s="5">
        <v>388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</row>
    <row r="794" spans="1:19" x14ac:dyDescent="0.25">
      <c r="A794" s="5" t="s">
        <v>1904</v>
      </c>
      <c r="B794" s="5" t="s">
        <v>1905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</row>
    <row r="795" spans="1:19" x14ac:dyDescent="0.25">
      <c r="A795" s="5" t="s">
        <v>276</v>
      </c>
      <c r="B795" s="5" t="s">
        <v>1906</v>
      </c>
      <c r="C795" s="5">
        <v>44622.768171296295</v>
      </c>
      <c r="D795" s="5">
        <v>44622.788981481484</v>
      </c>
      <c r="E795" s="5" t="s">
        <v>482</v>
      </c>
      <c r="F795" s="5">
        <v>549</v>
      </c>
      <c r="G795" s="5">
        <v>608</v>
      </c>
      <c r="H795" s="5">
        <v>12.44</v>
      </c>
      <c r="I795" s="5">
        <v>584</v>
      </c>
      <c r="J795" s="5">
        <v>564</v>
      </c>
      <c r="K795" s="5">
        <v>305</v>
      </c>
      <c r="L795" s="5">
        <v>116</v>
      </c>
      <c r="M795" s="5">
        <v>76</v>
      </c>
      <c r="N795" s="5">
        <v>89</v>
      </c>
      <c r="O795" s="5">
        <v>63</v>
      </c>
      <c r="P795" s="5">
        <v>31.3</v>
      </c>
      <c r="Q795" s="5">
        <v>24.9</v>
      </c>
      <c r="R795" s="5">
        <v>169</v>
      </c>
      <c r="S795" s="5">
        <v>158</v>
      </c>
    </row>
    <row r="796" spans="1:19" x14ac:dyDescent="0.25">
      <c r="A796" s="5" t="s">
        <v>202</v>
      </c>
      <c r="B796" s="5" t="s">
        <v>1907</v>
      </c>
      <c r="C796" s="5">
        <v>44622.99622685185</v>
      </c>
      <c r="D796" s="5">
        <v>44623.017094907409</v>
      </c>
      <c r="E796" s="5" t="s">
        <v>482</v>
      </c>
      <c r="F796" s="5">
        <v>351</v>
      </c>
      <c r="G796" s="5">
        <v>0</v>
      </c>
      <c r="H796" s="5">
        <v>10.54</v>
      </c>
      <c r="I796" s="5">
        <v>507</v>
      </c>
      <c r="J796" s="5">
        <v>313</v>
      </c>
      <c r="K796" s="5">
        <v>195</v>
      </c>
      <c r="L796" s="5">
        <v>103</v>
      </c>
      <c r="M796" s="5">
        <v>75</v>
      </c>
      <c r="N796" s="5">
        <v>61</v>
      </c>
      <c r="O796" s="5">
        <v>50</v>
      </c>
      <c r="P796" s="5">
        <v>25.3</v>
      </c>
      <c r="Q796" s="5">
        <v>21.1</v>
      </c>
      <c r="R796" s="5">
        <v>170</v>
      </c>
      <c r="S796" s="5">
        <v>148</v>
      </c>
    </row>
    <row r="797" spans="1:19" x14ac:dyDescent="0.25">
      <c r="A797" s="5" t="s">
        <v>1908</v>
      </c>
      <c r="B797" s="5" t="s">
        <v>1909</v>
      </c>
      <c r="F797" s="5">
        <v>0</v>
      </c>
      <c r="G797" s="5">
        <v>280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</row>
    <row r="798" spans="1:19" x14ac:dyDescent="0.25">
      <c r="A798" s="5" t="s">
        <v>1910</v>
      </c>
      <c r="B798" s="5" t="s">
        <v>1911</v>
      </c>
      <c r="C798" s="5">
        <v>44619.029710648145</v>
      </c>
      <c r="D798" s="5">
        <v>44619.050520833334</v>
      </c>
      <c r="E798" s="5" t="s">
        <v>482</v>
      </c>
      <c r="F798" s="5">
        <v>209</v>
      </c>
      <c r="G798" s="5">
        <v>329</v>
      </c>
      <c r="H798" s="5">
        <v>8.4700000000000006</v>
      </c>
      <c r="I798" s="5">
        <v>302</v>
      </c>
      <c r="J798" s="5">
        <v>218</v>
      </c>
      <c r="K798" s="5">
        <v>116</v>
      </c>
      <c r="L798" s="5">
        <v>124</v>
      </c>
      <c r="M798" s="5">
        <v>80</v>
      </c>
      <c r="N798" s="5">
        <v>63</v>
      </c>
      <c r="O798" s="5">
        <v>41</v>
      </c>
      <c r="P798" s="5">
        <v>22.1</v>
      </c>
      <c r="Q798" s="5">
        <v>16.899999999999999</v>
      </c>
      <c r="R798" s="5">
        <v>155</v>
      </c>
      <c r="S798" s="5">
        <v>90</v>
      </c>
    </row>
    <row r="799" spans="1:19" x14ac:dyDescent="0.25">
      <c r="A799" s="5" t="s">
        <v>75</v>
      </c>
      <c r="B799" s="5" t="s">
        <v>1912</v>
      </c>
      <c r="C799" s="5">
        <v>44622.808657407404</v>
      </c>
      <c r="D799" s="5">
        <v>44622.829467592594</v>
      </c>
      <c r="E799" s="5" t="s">
        <v>482</v>
      </c>
      <c r="F799" s="5">
        <v>610</v>
      </c>
      <c r="G799" s="5">
        <v>805</v>
      </c>
      <c r="H799" s="5">
        <v>12.62</v>
      </c>
      <c r="I799" s="5">
        <v>851</v>
      </c>
      <c r="J799" s="5">
        <v>470</v>
      </c>
      <c r="K799" s="5">
        <v>339</v>
      </c>
      <c r="L799" s="5">
        <v>120</v>
      </c>
      <c r="M799" s="5">
        <v>82</v>
      </c>
      <c r="N799" s="5">
        <v>69</v>
      </c>
      <c r="O799" s="5">
        <v>62</v>
      </c>
      <c r="P799" s="5">
        <v>29.4</v>
      </c>
      <c r="Q799" s="5">
        <v>25.2</v>
      </c>
      <c r="R799" s="5">
        <v>0</v>
      </c>
      <c r="S799" s="5">
        <v>0</v>
      </c>
    </row>
    <row r="800" spans="1:19" x14ac:dyDescent="0.25">
      <c r="A800" s="5" t="s">
        <v>1913</v>
      </c>
      <c r="B800" s="5" t="s">
        <v>1914</v>
      </c>
      <c r="F800" s="5">
        <v>0</v>
      </c>
      <c r="G800" s="5">
        <v>344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</row>
    <row r="801" spans="1:19" x14ac:dyDescent="0.25">
      <c r="A801" s="5" t="s">
        <v>1915</v>
      </c>
      <c r="B801" s="5" t="s">
        <v>1916</v>
      </c>
      <c r="F801" s="5">
        <v>0</v>
      </c>
      <c r="G801" s="5">
        <v>408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</row>
    <row r="802" spans="1:19" x14ac:dyDescent="0.25">
      <c r="A802" s="5" t="s">
        <v>1917</v>
      </c>
      <c r="B802" s="5" t="s">
        <v>1918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</row>
    <row r="803" spans="1:19" x14ac:dyDescent="0.25">
      <c r="A803" s="5" t="s">
        <v>294</v>
      </c>
      <c r="B803" s="5" t="s">
        <v>1919</v>
      </c>
      <c r="C803" s="5">
        <v>44622.855717592596</v>
      </c>
      <c r="D803" s="5">
        <v>44622.876550925925</v>
      </c>
      <c r="E803" s="5" t="s">
        <v>482</v>
      </c>
      <c r="F803" s="5">
        <v>426</v>
      </c>
      <c r="G803" s="5">
        <v>0</v>
      </c>
      <c r="H803" s="5">
        <v>11.26</v>
      </c>
      <c r="I803" s="5">
        <v>539</v>
      </c>
      <c r="J803" s="5">
        <v>395</v>
      </c>
      <c r="K803" s="5">
        <v>237</v>
      </c>
      <c r="L803" s="5">
        <v>95</v>
      </c>
      <c r="M803" s="5">
        <v>76</v>
      </c>
      <c r="N803" s="5">
        <v>76</v>
      </c>
      <c r="O803" s="5">
        <v>57</v>
      </c>
      <c r="P803" s="5">
        <v>27.6</v>
      </c>
      <c r="Q803" s="5">
        <v>22.5</v>
      </c>
      <c r="R803" s="5">
        <v>172</v>
      </c>
      <c r="S803" s="5">
        <v>162</v>
      </c>
    </row>
    <row r="804" spans="1:19" x14ac:dyDescent="0.25">
      <c r="A804" s="5" t="s">
        <v>1920</v>
      </c>
      <c r="B804" s="5" t="s">
        <v>1921</v>
      </c>
      <c r="F804" s="5">
        <v>0</v>
      </c>
      <c r="G804" s="5">
        <v>411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</row>
    <row r="805" spans="1:19" x14ac:dyDescent="0.25">
      <c r="A805" s="5" t="s">
        <v>33</v>
      </c>
      <c r="B805" s="5" t="s">
        <v>1922</v>
      </c>
      <c r="C805" s="5">
        <v>44622.97446759259</v>
      </c>
      <c r="D805" s="5">
        <v>44622.995335648149</v>
      </c>
      <c r="E805" s="5" t="s">
        <v>482</v>
      </c>
      <c r="F805" s="5">
        <v>421</v>
      </c>
      <c r="G805" s="5">
        <v>417</v>
      </c>
      <c r="H805" s="5">
        <v>11.3</v>
      </c>
      <c r="I805" s="5">
        <v>510</v>
      </c>
      <c r="J805" s="5">
        <v>416</v>
      </c>
      <c r="K805" s="5">
        <v>234</v>
      </c>
      <c r="L805" s="5">
        <v>120</v>
      </c>
      <c r="M805" s="5">
        <v>76</v>
      </c>
      <c r="N805" s="5">
        <v>75</v>
      </c>
      <c r="O805" s="5">
        <v>58</v>
      </c>
      <c r="P805" s="5">
        <v>28.1</v>
      </c>
      <c r="Q805" s="5">
        <v>22.6</v>
      </c>
      <c r="R805" s="5">
        <v>160</v>
      </c>
      <c r="S805" s="5">
        <v>142</v>
      </c>
    </row>
    <row r="806" spans="1:19" x14ac:dyDescent="0.25">
      <c r="A806" s="5" t="s">
        <v>1923</v>
      </c>
      <c r="B806" s="5" t="s">
        <v>1924</v>
      </c>
      <c r="F806" s="5">
        <v>0</v>
      </c>
      <c r="G806" s="5">
        <v>532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</row>
    <row r="807" spans="1:19" x14ac:dyDescent="0.25">
      <c r="A807" s="5" t="s">
        <v>1925</v>
      </c>
      <c r="B807" s="5" t="s">
        <v>1926</v>
      </c>
      <c r="C807" s="5">
        <v>44623.840300925927</v>
      </c>
      <c r="D807" s="5">
        <v>44623.861111111109</v>
      </c>
      <c r="E807" s="5" t="s">
        <v>482</v>
      </c>
      <c r="F807" s="5">
        <v>435</v>
      </c>
      <c r="G807" s="5">
        <v>562</v>
      </c>
      <c r="H807" s="5">
        <v>11.15</v>
      </c>
      <c r="I807" s="5">
        <v>524</v>
      </c>
      <c r="J807" s="5">
        <v>626</v>
      </c>
      <c r="K807" s="5">
        <v>242</v>
      </c>
      <c r="L807" s="5">
        <v>108</v>
      </c>
      <c r="M807" s="5">
        <v>59</v>
      </c>
      <c r="N807" s="5">
        <v>100</v>
      </c>
      <c r="O807" s="5">
        <v>74</v>
      </c>
      <c r="P807" s="5">
        <v>32.5</v>
      </c>
      <c r="Q807" s="5">
        <v>22.3</v>
      </c>
      <c r="R807" s="5">
        <v>161</v>
      </c>
      <c r="S807" s="5">
        <v>149</v>
      </c>
    </row>
    <row r="808" spans="1:19" x14ac:dyDescent="0.25">
      <c r="A808" s="5" t="s">
        <v>1927</v>
      </c>
      <c r="B808" s="5" t="s">
        <v>1928</v>
      </c>
      <c r="F808" s="5">
        <v>0</v>
      </c>
      <c r="G808" s="5">
        <v>284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</row>
    <row r="809" spans="1:19" x14ac:dyDescent="0.25">
      <c r="A809" s="5" t="s">
        <v>1929</v>
      </c>
      <c r="B809" s="5" t="s">
        <v>1930</v>
      </c>
      <c r="F809" s="5">
        <v>0</v>
      </c>
      <c r="G809" s="5">
        <v>306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</row>
    <row r="810" spans="1:19" x14ac:dyDescent="0.25">
      <c r="A810" s="5" t="s">
        <v>1931</v>
      </c>
      <c r="B810" s="5" t="s">
        <v>1932</v>
      </c>
      <c r="F810" s="5">
        <v>0</v>
      </c>
      <c r="G810" s="5">
        <v>403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</row>
    <row r="811" spans="1:19" x14ac:dyDescent="0.25">
      <c r="A811" s="5" t="s">
        <v>1933</v>
      </c>
      <c r="B811" s="5" t="s">
        <v>1934</v>
      </c>
      <c r="F811" s="5">
        <v>0</v>
      </c>
      <c r="G811" s="5">
        <v>644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</row>
    <row r="812" spans="1:19" x14ac:dyDescent="0.25">
      <c r="A812" s="5" t="s">
        <v>1935</v>
      </c>
      <c r="B812" s="5" t="s">
        <v>1936</v>
      </c>
      <c r="C812" s="5">
        <v>44599.921168981484</v>
      </c>
      <c r="D812" s="5">
        <v>44599.941990740743</v>
      </c>
      <c r="E812" s="5" t="s">
        <v>482</v>
      </c>
      <c r="F812" s="5">
        <v>277</v>
      </c>
      <c r="G812" s="5">
        <v>512</v>
      </c>
      <c r="H812" s="5">
        <v>9.5500000000000007</v>
      </c>
      <c r="I812" s="5">
        <v>380</v>
      </c>
      <c r="J812" s="5">
        <v>293</v>
      </c>
      <c r="K812" s="5">
        <v>154</v>
      </c>
      <c r="L812" s="5">
        <v>118</v>
      </c>
      <c r="M812" s="5">
        <v>77</v>
      </c>
      <c r="N812" s="5">
        <v>66</v>
      </c>
      <c r="O812" s="5">
        <v>48</v>
      </c>
      <c r="P812" s="5">
        <v>24.7</v>
      </c>
      <c r="Q812" s="5">
        <v>19.100000000000001</v>
      </c>
      <c r="R812" s="5">
        <v>0</v>
      </c>
      <c r="S812" s="5">
        <v>0</v>
      </c>
    </row>
    <row r="813" spans="1:19" x14ac:dyDescent="0.25">
      <c r="A813" s="5" t="s">
        <v>1937</v>
      </c>
      <c r="B813" s="5" t="s">
        <v>1938</v>
      </c>
      <c r="F813" s="5">
        <v>0</v>
      </c>
      <c r="G813" s="5">
        <v>339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</row>
    <row r="814" spans="1:19" x14ac:dyDescent="0.25">
      <c r="A814" s="5" t="s">
        <v>1939</v>
      </c>
      <c r="B814" s="5" t="s">
        <v>1940</v>
      </c>
      <c r="F814" s="5">
        <v>0</v>
      </c>
      <c r="G814" s="5">
        <v>287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</row>
    <row r="815" spans="1:19" x14ac:dyDescent="0.25">
      <c r="A815" s="5" t="s">
        <v>196</v>
      </c>
      <c r="B815" s="5" t="s">
        <v>1941</v>
      </c>
      <c r="C815" s="5">
        <v>44623.460196759261</v>
      </c>
      <c r="D815" s="5">
        <v>44623.48101851852</v>
      </c>
      <c r="E815" s="5" t="s">
        <v>482</v>
      </c>
      <c r="F815" s="5">
        <v>443</v>
      </c>
      <c r="G815" s="5">
        <v>0</v>
      </c>
      <c r="H815" s="5">
        <v>11.55</v>
      </c>
      <c r="I815" s="5">
        <v>476</v>
      </c>
      <c r="J815" s="5">
        <v>340</v>
      </c>
      <c r="K815" s="5">
        <v>246</v>
      </c>
      <c r="L815" s="5">
        <v>100</v>
      </c>
      <c r="M815" s="5">
        <v>76</v>
      </c>
      <c r="N815" s="5">
        <v>67</v>
      </c>
      <c r="O815" s="5">
        <v>58</v>
      </c>
      <c r="P815" s="5">
        <v>26.1</v>
      </c>
      <c r="Q815" s="5">
        <v>23.1</v>
      </c>
      <c r="R815" s="5">
        <v>164</v>
      </c>
      <c r="S815" s="5">
        <v>150</v>
      </c>
    </row>
    <row r="816" spans="1:19" x14ac:dyDescent="0.25">
      <c r="A816" s="5" t="s">
        <v>1942</v>
      </c>
      <c r="B816" s="5" t="s">
        <v>1943</v>
      </c>
      <c r="C816" s="5">
        <v>44603.489004629628</v>
      </c>
      <c r="D816" s="5">
        <v>44603.509837962964</v>
      </c>
      <c r="E816" s="5" t="s">
        <v>482</v>
      </c>
      <c r="F816" s="5">
        <v>312</v>
      </c>
      <c r="G816" s="5">
        <v>0</v>
      </c>
      <c r="H816" s="5">
        <v>9.93</v>
      </c>
      <c r="I816" s="5">
        <v>329</v>
      </c>
      <c r="J816" s="5">
        <v>420</v>
      </c>
      <c r="K816" s="5">
        <v>173</v>
      </c>
      <c r="L816" s="5">
        <v>124</v>
      </c>
      <c r="M816" s="5">
        <v>82</v>
      </c>
      <c r="N816" s="5">
        <v>66</v>
      </c>
      <c r="O816" s="5">
        <v>47</v>
      </c>
      <c r="P816" s="5">
        <v>28.2</v>
      </c>
      <c r="Q816" s="5">
        <v>19.899999999999999</v>
      </c>
      <c r="R816" s="5">
        <v>161</v>
      </c>
      <c r="S816" s="5">
        <v>129</v>
      </c>
    </row>
    <row r="817" spans="1:19" x14ac:dyDescent="0.25">
      <c r="A817" s="5" t="s">
        <v>1944</v>
      </c>
      <c r="B817" s="5" t="s">
        <v>1945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</row>
    <row r="818" spans="1:19" x14ac:dyDescent="0.25">
      <c r="A818" s="5" t="s">
        <v>1946</v>
      </c>
      <c r="B818" s="5" t="s">
        <v>1947</v>
      </c>
      <c r="F818" s="5">
        <v>0</v>
      </c>
      <c r="G818" s="5">
        <v>439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</row>
    <row r="819" spans="1:19" x14ac:dyDescent="0.25">
      <c r="A819" s="5" t="s">
        <v>1948</v>
      </c>
      <c r="B819" s="5" t="s">
        <v>1949</v>
      </c>
      <c r="F819" s="5">
        <v>0</v>
      </c>
      <c r="G819" s="5">
        <v>624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</row>
    <row r="820" spans="1:19" x14ac:dyDescent="0.25">
      <c r="A820" s="5" t="s">
        <v>1950</v>
      </c>
      <c r="B820" s="5" t="s">
        <v>1951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</row>
    <row r="821" spans="1:19" x14ac:dyDescent="0.25">
      <c r="A821" s="5" t="s">
        <v>1952</v>
      </c>
      <c r="B821" s="5" t="s">
        <v>1953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</row>
    <row r="822" spans="1:19" x14ac:dyDescent="0.25">
      <c r="A822" s="5" t="s">
        <v>1954</v>
      </c>
      <c r="B822" s="5" t="s">
        <v>1955</v>
      </c>
      <c r="F822" s="5">
        <v>0</v>
      </c>
      <c r="G822" s="5">
        <v>285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</row>
    <row r="823" spans="1:19" x14ac:dyDescent="0.25">
      <c r="A823" s="5" t="s">
        <v>280</v>
      </c>
      <c r="B823" s="5" t="s">
        <v>1956</v>
      </c>
      <c r="F823" s="5">
        <v>0</v>
      </c>
      <c r="G823" s="5">
        <v>360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</row>
    <row r="824" spans="1:19" x14ac:dyDescent="0.25">
      <c r="A824" s="5" t="s">
        <v>1957</v>
      </c>
      <c r="B824" s="5" t="s">
        <v>1958</v>
      </c>
      <c r="F824" s="5">
        <v>0</v>
      </c>
      <c r="G824" s="5">
        <v>359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</row>
    <row r="825" spans="1:19" x14ac:dyDescent="0.25">
      <c r="A825" s="5" t="s">
        <v>1959</v>
      </c>
      <c r="B825" s="5" t="s">
        <v>1960</v>
      </c>
      <c r="F825" s="5">
        <v>0</v>
      </c>
      <c r="G825" s="5">
        <v>287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</row>
    <row r="826" spans="1:19" x14ac:dyDescent="0.25">
      <c r="A826" s="5" t="s">
        <v>1961</v>
      </c>
      <c r="B826" s="5" t="s">
        <v>1962</v>
      </c>
      <c r="F826" s="5">
        <v>0</v>
      </c>
      <c r="G826" s="5">
        <v>480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</row>
    <row r="827" spans="1:19" x14ac:dyDescent="0.25">
      <c r="A827" s="5" t="s">
        <v>1963</v>
      </c>
      <c r="B827" s="5" t="s">
        <v>1964</v>
      </c>
      <c r="C827" s="5">
        <v>44596.554745370369</v>
      </c>
      <c r="D827" s="5">
        <v>44596.575578703705</v>
      </c>
      <c r="E827" s="5" t="s">
        <v>482</v>
      </c>
      <c r="F827" s="5">
        <v>289</v>
      </c>
      <c r="G827" s="5">
        <v>423</v>
      </c>
      <c r="H827" s="5">
        <v>9.7200000000000006</v>
      </c>
      <c r="I827" s="5">
        <v>376</v>
      </c>
      <c r="J827" s="5">
        <v>301</v>
      </c>
      <c r="K827" s="5">
        <v>161</v>
      </c>
      <c r="L827" s="5">
        <v>116</v>
      </c>
      <c r="M827" s="5">
        <v>81</v>
      </c>
      <c r="N827" s="5">
        <v>66</v>
      </c>
      <c r="O827" s="5">
        <v>47</v>
      </c>
      <c r="P827" s="5">
        <v>24.9</v>
      </c>
      <c r="Q827" s="5">
        <v>19.399999999999999</v>
      </c>
      <c r="R827" s="5">
        <v>161</v>
      </c>
      <c r="S827" s="5">
        <v>131</v>
      </c>
    </row>
    <row r="828" spans="1:19" x14ac:dyDescent="0.25">
      <c r="A828" s="5" t="s">
        <v>1965</v>
      </c>
      <c r="B828" s="5" t="s">
        <v>1966</v>
      </c>
      <c r="F828" s="5">
        <v>0</v>
      </c>
      <c r="G828" s="5">
        <v>461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</row>
    <row r="829" spans="1:19" x14ac:dyDescent="0.25">
      <c r="A829" s="5" t="s">
        <v>228</v>
      </c>
      <c r="B829" s="5" t="s">
        <v>1967</v>
      </c>
      <c r="C829" s="5">
        <v>44624.120856481481</v>
      </c>
      <c r="D829" s="5">
        <v>44624.141712962963</v>
      </c>
      <c r="E829" s="5" t="s">
        <v>482</v>
      </c>
      <c r="F829" s="5">
        <v>276</v>
      </c>
      <c r="G829" s="5">
        <v>0</v>
      </c>
      <c r="H829" s="5">
        <v>9.43</v>
      </c>
      <c r="I829" s="5">
        <v>0</v>
      </c>
      <c r="J829" s="5">
        <v>375</v>
      </c>
      <c r="K829" s="5">
        <v>153</v>
      </c>
      <c r="L829" s="5">
        <v>117</v>
      </c>
      <c r="M829" s="5">
        <v>62</v>
      </c>
      <c r="N829" s="5">
        <v>74</v>
      </c>
      <c r="O829" s="5">
        <v>52</v>
      </c>
      <c r="P829" s="5">
        <v>27.1</v>
      </c>
      <c r="Q829" s="5">
        <v>18.899999999999999</v>
      </c>
      <c r="R829" s="5">
        <v>167</v>
      </c>
      <c r="S829" s="5">
        <v>151</v>
      </c>
    </row>
    <row r="830" spans="1:19" x14ac:dyDescent="0.25">
      <c r="A830" s="5" t="s">
        <v>1968</v>
      </c>
      <c r="B830" s="5" t="s">
        <v>1969</v>
      </c>
      <c r="F830" s="5">
        <v>0</v>
      </c>
      <c r="G830" s="5">
        <v>465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</row>
    <row r="831" spans="1:19" x14ac:dyDescent="0.25">
      <c r="A831" s="5" t="s">
        <v>236</v>
      </c>
      <c r="B831" s="5" t="s">
        <v>1970</v>
      </c>
      <c r="C831" s="5">
        <v>44623.042071759257</v>
      </c>
      <c r="D831" s="5">
        <v>44623.062881944446</v>
      </c>
      <c r="E831" s="5" t="s">
        <v>482</v>
      </c>
      <c r="F831" s="5">
        <v>385</v>
      </c>
      <c r="G831" s="5">
        <v>0</v>
      </c>
      <c r="H831" s="5">
        <v>10.96</v>
      </c>
      <c r="I831" s="5">
        <v>464</v>
      </c>
      <c r="J831" s="5">
        <v>445</v>
      </c>
      <c r="K831" s="5">
        <v>214</v>
      </c>
      <c r="L831" s="5">
        <v>108</v>
      </c>
      <c r="M831" s="5">
        <v>75</v>
      </c>
      <c r="N831" s="5">
        <v>67</v>
      </c>
      <c r="O831" s="5">
        <v>56</v>
      </c>
      <c r="P831" s="5">
        <v>28.8</v>
      </c>
      <c r="Q831" s="5">
        <v>21.9</v>
      </c>
      <c r="R831" s="5">
        <v>156</v>
      </c>
      <c r="S831" s="5">
        <v>149</v>
      </c>
    </row>
    <row r="832" spans="1:19" x14ac:dyDescent="0.25">
      <c r="A832" s="5" t="s">
        <v>1971</v>
      </c>
      <c r="B832" s="5" t="s">
        <v>1972</v>
      </c>
      <c r="F832" s="5">
        <v>0</v>
      </c>
      <c r="G832" s="5">
        <v>226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</row>
    <row r="833" spans="1:19" x14ac:dyDescent="0.25">
      <c r="A833" s="5" t="s">
        <v>1973</v>
      </c>
      <c r="B833" s="5" t="s">
        <v>1974</v>
      </c>
      <c r="C833" s="5">
        <v>44593.500381944446</v>
      </c>
      <c r="D833" s="5">
        <v>44593.521192129629</v>
      </c>
      <c r="E833" s="5" t="s">
        <v>482</v>
      </c>
      <c r="F833" s="5">
        <v>387</v>
      </c>
      <c r="G833" s="5">
        <v>0</v>
      </c>
      <c r="H833" s="5">
        <v>10.77</v>
      </c>
      <c r="I833" s="5">
        <v>568</v>
      </c>
      <c r="J833" s="5">
        <v>512</v>
      </c>
      <c r="K833" s="5">
        <v>215</v>
      </c>
      <c r="L833" s="5">
        <v>122</v>
      </c>
      <c r="M833" s="5">
        <v>80</v>
      </c>
      <c r="N833" s="5">
        <v>84</v>
      </c>
      <c r="O833" s="5">
        <v>53</v>
      </c>
      <c r="P833" s="5">
        <v>30.3</v>
      </c>
      <c r="Q833" s="5">
        <v>21.5</v>
      </c>
      <c r="R833" s="5">
        <v>0</v>
      </c>
      <c r="S833" s="5">
        <v>0</v>
      </c>
    </row>
    <row r="834" spans="1:19" x14ac:dyDescent="0.25">
      <c r="A834" s="5" t="s">
        <v>1975</v>
      </c>
      <c r="B834" s="5" t="s">
        <v>1976</v>
      </c>
      <c r="F834" s="5">
        <v>0</v>
      </c>
      <c r="G834" s="5">
        <v>553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</row>
    <row r="835" spans="1:19" x14ac:dyDescent="0.25">
      <c r="A835" s="5" t="s">
        <v>128</v>
      </c>
      <c r="B835" s="5" t="s">
        <v>1977</v>
      </c>
      <c r="C835" s="5">
        <v>44623.513981481483</v>
      </c>
      <c r="D835" s="5">
        <v>44623.534803240742</v>
      </c>
      <c r="E835" s="5" t="s">
        <v>482</v>
      </c>
      <c r="F835" s="5">
        <v>560</v>
      </c>
      <c r="G835" s="5">
        <v>0</v>
      </c>
      <c r="H835" s="5">
        <v>12.61</v>
      </c>
      <c r="I835" s="5">
        <v>824</v>
      </c>
      <c r="J835" s="5">
        <v>419</v>
      </c>
      <c r="K835" s="5">
        <v>311</v>
      </c>
      <c r="L835" s="5">
        <v>95</v>
      </c>
      <c r="M835" s="5">
        <v>78</v>
      </c>
      <c r="N835" s="5">
        <v>83</v>
      </c>
      <c r="O835" s="5">
        <v>63</v>
      </c>
      <c r="P835" s="5">
        <v>28.2</v>
      </c>
      <c r="Q835" s="5">
        <v>25.2</v>
      </c>
      <c r="R835" s="5">
        <v>0</v>
      </c>
      <c r="S835" s="5">
        <v>0</v>
      </c>
    </row>
    <row r="836" spans="1:19" x14ac:dyDescent="0.25">
      <c r="A836" s="5" t="s">
        <v>148</v>
      </c>
      <c r="B836" s="5" t="s">
        <v>1978</v>
      </c>
      <c r="C836" s="5">
        <v>44623.072210648148</v>
      </c>
      <c r="D836" s="5">
        <v>44623.09302083333</v>
      </c>
      <c r="E836" s="5" t="s">
        <v>482</v>
      </c>
      <c r="F836" s="5">
        <v>446</v>
      </c>
      <c r="G836" s="5">
        <v>458</v>
      </c>
      <c r="H836" s="5">
        <v>11.51</v>
      </c>
      <c r="I836" s="5">
        <v>437</v>
      </c>
      <c r="J836" s="5">
        <v>430</v>
      </c>
      <c r="K836" s="5">
        <v>247</v>
      </c>
      <c r="L836" s="5">
        <v>126</v>
      </c>
      <c r="M836" s="5">
        <v>76</v>
      </c>
      <c r="N836" s="5">
        <v>84</v>
      </c>
      <c r="O836" s="5">
        <v>59</v>
      </c>
      <c r="P836" s="5">
        <v>28.4</v>
      </c>
      <c r="Q836" s="5">
        <v>23</v>
      </c>
      <c r="R836" s="5">
        <v>167</v>
      </c>
      <c r="S836" s="5">
        <v>152</v>
      </c>
    </row>
    <row r="837" spans="1:19" x14ac:dyDescent="0.25">
      <c r="A837" s="5" t="s">
        <v>1979</v>
      </c>
      <c r="B837" s="5" t="s">
        <v>1980</v>
      </c>
      <c r="C837" s="5">
        <v>44591.70894675926</v>
      </c>
      <c r="D837" s="5">
        <v>44591.729745370372</v>
      </c>
      <c r="E837" s="5" t="s">
        <v>482</v>
      </c>
      <c r="F837" s="5">
        <v>241</v>
      </c>
      <c r="G837" s="5">
        <v>312</v>
      </c>
      <c r="H837" s="5">
        <v>9.02</v>
      </c>
      <c r="I837" s="5">
        <v>590</v>
      </c>
      <c r="J837" s="5">
        <v>315</v>
      </c>
      <c r="K837" s="5">
        <v>134</v>
      </c>
      <c r="L837" s="5">
        <v>131</v>
      </c>
      <c r="M837" s="5">
        <v>75</v>
      </c>
      <c r="N837" s="5">
        <v>61</v>
      </c>
      <c r="O837" s="5">
        <v>46</v>
      </c>
      <c r="P837" s="5">
        <v>25.4</v>
      </c>
      <c r="Q837" s="5">
        <v>18.100000000000001</v>
      </c>
      <c r="R837" s="5">
        <v>178</v>
      </c>
      <c r="S837" s="5">
        <v>156</v>
      </c>
    </row>
    <row r="838" spans="1:19" x14ac:dyDescent="0.25">
      <c r="A838" s="5" t="s">
        <v>1981</v>
      </c>
      <c r="B838" s="5" t="s">
        <v>1982</v>
      </c>
      <c r="F838" s="5">
        <v>0</v>
      </c>
      <c r="G838" s="5">
        <v>425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</row>
    <row r="839" spans="1:19" x14ac:dyDescent="0.25">
      <c r="A839" s="5" t="s">
        <v>1983</v>
      </c>
      <c r="B839" s="5" t="s">
        <v>1984</v>
      </c>
      <c r="F839" s="5">
        <v>0</v>
      </c>
      <c r="G839" s="5">
        <v>352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</row>
    <row r="840" spans="1:19" x14ac:dyDescent="0.25">
      <c r="A840" s="5" t="s">
        <v>1985</v>
      </c>
      <c r="B840" s="5" t="s">
        <v>1986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</row>
    <row r="841" spans="1:19" x14ac:dyDescent="0.25">
      <c r="A841" s="5" t="s">
        <v>1987</v>
      </c>
      <c r="B841" s="5" t="s">
        <v>1988</v>
      </c>
      <c r="C841" s="5">
        <v>44615.062511574077</v>
      </c>
      <c r="D841" s="5">
        <v>44615.083321759259</v>
      </c>
      <c r="E841" s="5" t="s">
        <v>482</v>
      </c>
      <c r="F841" s="5">
        <v>242</v>
      </c>
      <c r="G841" s="5">
        <v>0</v>
      </c>
      <c r="H841" s="5">
        <v>8.98</v>
      </c>
      <c r="I841" s="5">
        <v>519</v>
      </c>
      <c r="J841" s="5">
        <v>343</v>
      </c>
      <c r="K841" s="5">
        <v>135</v>
      </c>
      <c r="L841" s="5">
        <v>127</v>
      </c>
      <c r="M841" s="5">
        <v>82</v>
      </c>
      <c r="N841" s="5">
        <v>71</v>
      </c>
      <c r="O841" s="5">
        <v>43</v>
      </c>
      <c r="P841" s="5">
        <v>26.2</v>
      </c>
      <c r="Q841" s="5">
        <v>18</v>
      </c>
      <c r="R841" s="5">
        <v>183</v>
      </c>
      <c r="S841" s="5">
        <v>159</v>
      </c>
    </row>
    <row r="842" spans="1:19" x14ac:dyDescent="0.25">
      <c r="A842" s="5" t="s">
        <v>1989</v>
      </c>
      <c r="B842" s="5" t="s">
        <v>1990</v>
      </c>
      <c r="F842" s="5">
        <v>0</v>
      </c>
      <c r="G842" s="5">
        <v>310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</row>
    <row r="843" spans="1:19" x14ac:dyDescent="0.25">
      <c r="A843" s="5" t="s">
        <v>1991</v>
      </c>
      <c r="B843" s="5" t="s">
        <v>1992</v>
      </c>
      <c r="F843" s="5">
        <v>0</v>
      </c>
      <c r="G843" s="5">
        <v>667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</row>
    <row r="844" spans="1:19" x14ac:dyDescent="0.25">
      <c r="A844" s="5" t="s">
        <v>1993</v>
      </c>
      <c r="B844" s="5" t="s">
        <v>1994</v>
      </c>
      <c r="C844" s="5">
        <v>44608.511747685188</v>
      </c>
      <c r="D844" s="5">
        <v>44608.532592592594</v>
      </c>
      <c r="E844" s="5" t="s">
        <v>482</v>
      </c>
      <c r="F844" s="5">
        <v>220</v>
      </c>
      <c r="G844" s="5">
        <v>0</v>
      </c>
      <c r="H844" s="5">
        <v>8.7100000000000009</v>
      </c>
      <c r="I844" s="5">
        <v>315</v>
      </c>
      <c r="J844" s="5">
        <v>209</v>
      </c>
      <c r="K844" s="5">
        <v>122</v>
      </c>
      <c r="L844" s="5">
        <v>118</v>
      </c>
      <c r="M844" s="5">
        <v>79</v>
      </c>
      <c r="N844" s="5">
        <v>62</v>
      </c>
      <c r="O844" s="5">
        <v>42</v>
      </c>
      <c r="P844" s="5">
        <v>21.8</v>
      </c>
      <c r="Q844" s="5">
        <v>17.399999999999999</v>
      </c>
      <c r="R844" s="5">
        <v>0</v>
      </c>
      <c r="S844" s="5">
        <v>0</v>
      </c>
    </row>
    <row r="845" spans="1:19" x14ac:dyDescent="0.25">
      <c r="A845" s="5" t="s">
        <v>1995</v>
      </c>
      <c r="B845" s="5" t="s">
        <v>1996</v>
      </c>
      <c r="C845" s="5">
        <v>44592.015057870369</v>
      </c>
      <c r="D845" s="5">
        <v>44592.035891203705</v>
      </c>
      <c r="E845" s="5" t="s">
        <v>482</v>
      </c>
      <c r="F845" s="5">
        <v>234</v>
      </c>
      <c r="G845" s="5">
        <v>357</v>
      </c>
      <c r="H845" s="5">
        <v>8.85</v>
      </c>
      <c r="I845" s="5">
        <v>0</v>
      </c>
      <c r="J845" s="5">
        <v>420</v>
      </c>
      <c r="K845" s="5">
        <v>130</v>
      </c>
      <c r="L845" s="5">
        <v>122</v>
      </c>
      <c r="M845" s="5">
        <v>79</v>
      </c>
      <c r="N845" s="5">
        <v>61</v>
      </c>
      <c r="O845" s="5">
        <v>42</v>
      </c>
      <c r="P845" s="5">
        <v>28.2</v>
      </c>
      <c r="Q845" s="5">
        <v>17.7</v>
      </c>
      <c r="R845" s="5">
        <v>172</v>
      </c>
      <c r="S845" s="5">
        <v>147</v>
      </c>
    </row>
    <row r="846" spans="1:19" x14ac:dyDescent="0.25">
      <c r="A846" s="5" t="s">
        <v>1997</v>
      </c>
      <c r="B846" s="5" t="s">
        <v>1998</v>
      </c>
      <c r="C846" s="5">
        <v>44623.008206018516</v>
      </c>
      <c r="D846" s="5">
        <v>44623.028993055559</v>
      </c>
      <c r="E846" s="5" t="s">
        <v>482</v>
      </c>
      <c r="F846" s="5">
        <v>249</v>
      </c>
      <c r="G846" s="5">
        <v>267</v>
      </c>
      <c r="H846" s="5">
        <v>9.19</v>
      </c>
      <c r="I846" s="5">
        <v>502</v>
      </c>
      <c r="J846" s="5">
        <v>235</v>
      </c>
      <c r="K846" s="5">
        <v>138</v>
      </c>
      <c r="L846" s="5">
        <v>122</v>
      </c>
      <c r="M846" s="5">
        <v>77</v>
      </c>
      <c r="N846" s="5">
        <v>63</v>
      </c>
      <c r="O846" s="5">
        <v>46</v>
      </c>
      <c r="P846" s="5">
        <v>22.7</v>
      </c>
      <c r="Q846" s="5">
        <v>18.399999999999999</v>
      </c>
      <c r="R846" s="5">
        <v>176</v>
      </c>
      <c r="S846" s="5">
        <v>161</v>
      </c>
    </row>
    <row r="847" spans="1:19" x14ac:dyDescent="0.25">
      <c r="A847" s="5" t="s">
        <v>1999</v>
      </c>
      <c r="B847" s="5" t="s">
        <v>2000</v>
      </c>
      <c r="F847" s="5">
        <v>0</v>
      </c>
      <c r="G847" s="5">
        <v>347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</row>
    <row r="848" spans="1:19" x14ac:dyDescent="0.25">
      <c r="A848" s="5" t="s">
        <v>2001</v>
      </c>
      <c r="B848" s="5" t="s">
        <v>2002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</row>
    <row r="849" spans="1:19" x14ac:dyDescent="0.25">
      <c r="A849" s="5" t="s">
        <v>2003</v>
      </c>
      <c r="B849" s="5" t="s">
        <v>2004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</row>
    <row r="850" spans="1:19" x14ac:dyDescent="0.25">
      <c r="A850" s="5" t="s">
        <v>2005</v>
      </c>
      <c r="B850" s="5" t="s">
        <v>2006</v>
      </c>
      <c r="F850" s="5">
        <v>0</v>
      </c>
      <c r="G850" s="5">
        <v>361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</row>
    <row r="851" spans="1:19" x14ac:dyDescent="0.25">
      <c r="A851" s="5" t="s">
        <v>2007</v>
      </c>
      <c r="B851" s="5" t="s">
        <v>2008</v>
      </c>
      <c r="F851" s="5">
        <v>0</v>
      </c>
      <c r="G851" s="5">
        <v>330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</row>
    <row r="852" spans="1:19" x14ac:dyDescent="0.25">
      <c r="A852" s="5" t="s">
        <v>2009</v>
      </c>
      <c r="B852" s="5" t="s">
        <v>2010</v>
      </c>
      <c r="C852" s="5">
        <v>44599.934131944443</v>
      </c>
      <c r="D852" s="5">
        <v>44599.954953703702</v>
      </c>
      <c r="E852" s="5" t="s">
        <v>482</v>
      </c>
      <c r="F852" s="5">
        <v>276</v>
      </c>
      <c r="G852" s="5">
        <v>0</v>
      </c>
      <c r="H852" s="5">
        <v>9.48</v>
      </c>
      <c r="I852" s="5">
        <v>405</v>
      </c>
      <c r="J852" s="5">
        <v>342</v>
      </c>
      <c r="K852" s="5">
        <v>153</v>
      </c>
      <c r="L852" s="5">
        <v>128</v>
      </c>
      <c r="M852" s="5">
        <v>80</v>
      </c>
      <c r="N852" s="5">
        <v>67</v>
      </c>
      <c r="O852" s="5">
        <v>47</v>
      </c>
      <c r="P852" s="5">
        <v>26.1</v>
      </c>
      <c r="Q852" s="5">
        <v>19</v>
      </c>
      <c r="R852" s="5">
        <v>0</v>
      </c>
      <c r="S852" s="5">
        <v>0</v>
      </c>
    </row>
    <row r="853" spans="1:19" x14ac:dyDescent="0.25">
      <c r="A853" s="5" t="s">
        <v>2011</v>
      </c>
      <c r="B853" s="5" t="s">
        <v>2012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</row>
    <row r="854" spans="1:19" x14ac:dyDescent="0.25">
      <c r="A854" s="5" t="s">
        <v>2013</v>
      </c>
      <c r="B854" s="5" t="s">
        <v>2014</v>
      </c>
      <c r="F854" s="5">
        <v>0</v>
      </c>
      <c r="G854" s="5">
        <v>461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</row>
    <row r="855" spans="1:19" x14ac:dyDescent="0.25">
      <c r="A855" s="5" t="s">
        <v>2015</v>
      </c>
      <c r="B855" s="5" t="s">
        <v>2016</v>
      </c>
      <c r="F855" s="5">
        <v>0</v>
      </c>
      <c r="G855" s="5">
        <v>326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</row>
    <row r="856" spans="1:19" x14ac:dyDescent="0.25">
      <c r="A856" s="5" t="s">
        <v>2017</v>
      </c>
      <c r="B856" s="5" t="s">
        <v>2018</v>
      </c>
      <c r="F856" s="5">
        <v>0</v>
      </c>
      <c r="G856" s="5">
        <v>415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</row>
    <row r="857" spans="1:19" x14ac:dyDescent="0.25">
      <c r="A857" s="5" t="s">
        <v>2019</v>
      </c>
      <c r="B857" s="5" t="s">
        <v>2020</v>
      </c>
      <c r="C857" s="5">
        <v>44623.042430555557</v>
      </c>
      <c r="D857" s="5">
        <v>44623.06322916667</v>
      </c>
      <c r="E857" s="5" t="s">
        <v>482</v>
      </c>
      <c r="F857" s="5">
        <v>539</v>
      </c>
      <c r="G857" s="5">
        <v>558</v>
      </c>
      <c r="H857" s="5">
        <v>12.28</v>
      </c>
      <c r="I857" s="5">
        <v>530</v>
      </c>
      <c r="J857" s="5">
        <v>740</v>
      </c>
      <c r="K857" s="5">
        <v>300</v>
      </c>
      <c r="L857" s="5">
        <v>96</v>
      </c>
      <c r="M857" s="5">
        <v>75</v>
      </c>
      <c r="N857" s="5">
        <v>100</v>
      </c>
      <c r="O857" s="5">
        <v>64</v>
      </c>
      <c r="P857" s="5">
        <v>34.5</v>
      </c>
      <c r="Q857" s="5">
        <v>24.6</v>
      </c>
      <c r="R857" s="5">
        <v>177</v>
      </c>
      <c r="S857" s="5">
        <v>155</v>
      </c>
    </row>
    <row r="858" spans="1:19" x14ac:dyDescent="0.25">
      <c r="A858" s="5" t="s">
        <v>2021</v>
      </c>
      <c r="B858" s="5" t="s">
        <v>2022</v>
      </c>
      <c r="C858" s="5">
        <v>44606.951412037037</v>
      </c>
      <c r="D858" s="5">
        <v>44606.972222222219</v>
      </c>
      <c r="E858" s="5" t="s">
        <v>482</v>
      </c>
      <c r="F858" s="5">
        <v>313</v>
      </c>
      <c r="G858" s="5">
        <v>364</v>
      </c>
      <c r="H858" s="5">
        <v>10.08</v>
      </c>
      <c r="I858" s="5">
        <v>469</v>
      </c>
      <c r="J858" s="5">
        <v>345</v>
      </c>
      <c r="K858" s="5">
        <v>174</v>
      </c>
      <c r="L858" s="5">
        <v>118</v>
      </c>
      <c r="M858" s="5">
        <v>68</v>
      </c>
      <c r="N858" s="5">
        <v>82</v>
      </c>
      <c r="O858" s="5">
        <v>56</v>
      </c>
      <c r="P858" s="5">
        <v>26.2</v>
      </c>
      <c r="Q858" s="5">
        <v>20.100000000000001</v>
      </c>
      <c r="R858" s="5">
        <v>166</v>
      </c>
      <c r="S858" s="5">
        <v>149</v>
      </c>
    </row>
    <row r="859" spans="1:19" x14ac:dyDescent="0.25">
      <c r="A859" s="5" t="s">
        <v>2023</v>
      </c>
      <c r="B859" s="5" t="s">
        <v>2024</v>
      </c>
      <c r="F859" s="5">
        <v>0</v>
      </c>
      <c r="G859" s="5">
        <v>421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</row>
    <row r="860" spans="1:19" x14ac:dyDescent="0.25">
      <c r="A860" s="5" t="s">
        <v>2025</v>
      </c>
      <c r="B860" s="5" t="s">
        <v>2026</v>
      </c>
      <c r="C860" s="5">
        <v>44623.596018518518</v>
      </c>
      <c r="D860" s="5">
        <v>44623.616828703707</v>
      </c>
      <c r="E860" s="5" t="s">
        <v>482</v>
      </c>
      <c r="F860" s="5">
        <v>329</v>
      </c>
      <c r="G860" s="5">
        <v>0</v>
      </c>
      <c r="H860" s="5">
        <v>10.3</v>
      </c>
      <c r="I860" s="5">
        <v>0</v>
      </c>
      <c r="J860" s="5">
        <v>469</v>
      </c>
      <c r="K860" s="5">
        <v>179</v>
      </c>
      <c r="L860" s="5">
        <v>103</v>
      </c>
      <c r="M860" s="5">
        <v>77</v>
      </c>
      <c r="N860" s="5">
        <v>80</v>
      </c>
      <c r="O860" s="5">
        <v>51</v>
      </c>
      <c r="P860" s="5">
        <v>29.3</v>
      </c>
      <c r="Q860" s="5">
        <v>20.5</v>
      </c>
      <c r="R860" s="5">
        <v>171</v>
      </c>
      <c r="S860" s="5">
        <v>119</v>
      </c>
    </row>
    <row r="861" spans="1:19" x14ac:dyDescent="0.25">
      <c r="A861" s="5" t="s">
        <v>2027</v>
      </c>
      <c r="B861" s="5" t="s">
        <v>2028</v>
      </c>
      <c r="C861" s="5">
        <v>44604.934050925927</v>
      </c>
      <c r="D861" s="5">
        <v>44604.95484953704</v>
      </c>
      <c r="E861" s="5" t="s">
        <v>482</v>
      </c>
      <c r="F861" s="5">
        <v>303</v>
      </c>
      <c r="G861" s="5">
        <v>302</v>
      </c>
      <c r="H861" s="5">
        <v>9.8800000000000008</v>
      </c>
      <c r="I861" s="5">
        <v>448</v>
      </c>
      <c r="J861" s="5">
        <v>401</v>
      </c>
      <c r="K861" s="5">
        <v>169</v>
      </c>
      <c r="L861" s="5">
        <v>105</v>
      </c>
      <c r="M861" s="5">
        <v>81</v>
      </c>
      <c r="N861" s="5">
        <v>69</v>
      </c>
      <c r="O861" s="5">
        <v>48</v>
      </c>
      <c r="P861" s="5">
        <v>27.7</v>
      </c>
      <c r="Q861" s="5">
        <v>19.8</v>
      </c>
      <c r="R861" s="5">
        <v>0</v>
      </c>
      <c r="S861" s="5">
        <v>0</v>
      </c>
    </row>
    <row r="862" spans="1:19" x14ac:dyDescent="0.25">
      <c r="A862" s="5" t="s">
        <v>2029</v>
      </c>
      <c r="B862" s="5" t="s">
        <v>2030</v>
      </c>
      <c r="C862" s="5">
        <v>44592.06459490741</v>
      </c>
      <c r="D862" s="5">
        <v>44592.085405092592</v>
      </c>
      <c r="E862" s="5" t="s">
        <v>482</v>
      </c>
      <c r="F862" s="5">
        <v>302</v>
      </c>
      <c r="G862" s="5">
        <v>301</v>
      </c>
      <c r="H862" s="5">
        <v>9.92</v>
      </c>
      <c r="I862" s="5">
        <v>499</v>
      </c>
      <c r="J862" s="5">
        <v>297</v>
      </c>
      <c r="K862" s="5">
        <v>168</v>
      </c>
      <c r="L862" s="5">
        <v>128</v>
      </c>
      <c r="M862" s="5">
        <v>80</v>
      </c>
      <c r="N862" s="5">
        <v>69</v>
      </c>
      <c r="O862" s="5">
        <v>48</v>
      </c>
      <c r="P862" s="5">
        <v>24.8</v>
      </c>
      <c r="Q862" s="5">
        <v>19.8</v>
      </c>
      <c r="R862" s="5">
        <v>166</v>
      </c>
      <c r="S862" s="5">
        <v>153</v>
      </c>
    </row>
    <row r="863" spans="1:19" x14ac:dyDescent="0.25">
      <c r="A863" s="5" t="s">
        <v>2031</v>
      </c>
      <c r="B863" s="5" t="s">
        <v>2032</v>
      </c>
      <c r="F863" s="5">
        <v>0</v>
      </c>
      <c r="G863" s="5">
        <v>535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</row>
    <row r="864" spans="1:19" x14ac:dyDescent="0.25">
      <c r="A864" s="5" t="s">
        <v>274</v>
      </c>
      <c r="B864" s="5" t="s">
        <v>2033</v>
      </c>
      <c r="C864" s="5">
        <v>44623.686064814814</v>
      </c>
      <c r="D864" s="5">
        <v>44623.706886574073</v>
      </c>
      <c r="E864" s="5" t="s">
        <v>482</v>
      </c>
      <c r="F864" s="5">
        <v>596</v>
      </c>
      <c r="G864" s="5">
        <v>0</v>
      </c>
      <c r="H864" s="5">
        <v>12.89</v>
      </c>
      <c r="I864" s="5">
        <v>846</v>
      </c>
      <c r="J864" s="5">
        <v>499</v>
      </c>
      <c r="K864" s="5">
        <v>331</v>
      </c>
      <c r="L864" s="5">
        <v>91</v>
      </c>
      <c r="M864" s="5">
        <v>73</v>
      </c>
      <c r="N864" s="5">
        <v>77</v>
      </c>
      <c r="O864" s="5">
        <v>67</v>
      </c>
      <c r="P864" s="5">
        <v>30</v>
      </c>
      <c r="Q864" s="5">
        <v>25.8</v>
      </c>
      <c r="R864" s="5">
        <v>0</v>
      </c>
      <c r="S864" s="5">
        <v>0</v>
      </c>
    </row>
    <row r="865" spans="1:19" x14ac:dyDescent="0.25">
      <c r="A865" s="5" t="s">
        <v>2034</v>
      </c>
      <c r="B865" s="5" t="s">
        <v>2035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Registration Data</vt:lpstr>
      <vt:lpstr>Sortable Results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2022-03-04T14:14:32Z</dcterms:modified>
</cp:coreProperties>
</file>